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306" activeTab="0"/>
  </bookViews>
  <sheets>
    <sheet name="TDSheet" sheetId="1" r:id="rId1"/>
    <sheet name="Сайт" sheetId="2" r:id="rId2"/>
  </sheets>
  <definedNames/>
  <calcPr fullCalcOnLoad="1"/>
</workbook>
</file>

<file path=xl/sharedStrings.xml><?xml version="1.0" encoding="utf-8"?>
<sst xmlns="http://schemas.openxmlformats.org/spreadsheetml/2006/main" count="164" uniqueCount="82">
  <si>
    <t>Административные расходы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</si>
  <si>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</si>
  <si>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</si>
  <si>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</si>
  <si>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</si>
  <si>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</si>
  <si>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</si>
  <si>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</si>
  <si>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</si>
  <si>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</si>
  <si>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</si>
  <si>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</si>
  <si>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Услуги по уходу</t>
  </si>
  <si>
    <t>Мили милосердия</t>
  </si>
  <si>
    <t>Социальная помощь</t>
  </si>
  <si>
    <t>Регионы</t>
  </si>
  <si>
    <t>Психологическая помощь</t>
  </si>
  <si>
    <t>Обеспечение клиник</t>
  </si>
  <si>
    <t>январь</t>
  </si>
  <si>
    <t>Лекарственные препараты</t>
  </si>
  <si>
    <t>Расходные материалы</t>
  </si>
  <si>
    <t>Реагенты и материалы для анализов</t>
  </si>
  <si>
    <t>Всего за месяц</t>
  </si>
  <si>
    <t xml:space="preserve">ФНКЦ - Лекарства    </t>
  </si>
  <si>
    <t>Социальная юридическая помощь</t>
  </si>
  <si>
    <t>Амбулаторные квартиры, пансионат</t>
  </si>
  <si>
    <t>Итого за 2022 г.</t>
  </si>
  <si>
    <t>Итого за 2022 год</t>
  </si>
  <si>
    <t xml:space="preserve">01                  </t>
  </si>
  <si>
    <t xml:space="preserve">02                  </t>
  </si>
  <si>
    <t xml:space="preserve">03                  </t>
  </si>
  <si>
    <t xml:space="preserve">04                  </t>
  </si>
  <si>
    <t xml:space="preserve">05                  </t>
  </si>
  <si>
    <t xml:space="preserve">06                  </t>
  </si>
  <si>
    <t xml:space="preserve">07                  </t>
  </si>
  <si>
    <t xml:space="preserve">08                  </t>
  </si>
  <si>
    <t xml:space="preserve">09                  </t>
  </si>
  <si>
    <t xml:space="preserve">10                  </t>
  </si>
  <si>
    <t xml:space="preserve">КУ                  </t>
  </si>
  <si>
    <t xml:space="preserve">МДГКБ - 01          </t>
  </si>
  <si>
    <t xml:space="preserve">МООД-1              </t>
  </si>
  <si>
    <t xml:space="preserve">МООД-2              </t>
  </si>
  <si>
    <t xml:space="preserve">МООД-4              </t>
  </si>
  <si>
    <t xml:space="preserve">РЕА-02              </t>
  </si>
  <si>
    <t xml:space="preserve">РЕА-04              </t>
  </si>
  <si>
    <t xml:space="preserve">РЕА-05              </t>
  </si>
  <si>
    <t xml:space="preserve">РЕГ-62              </t>
  </si>
  <si>
    <t xml:space="preserve">ФНКЦ-нужды          </t>
  </si>
  <si>
    <t>Итого</t>
  </si>
  <si>
    <t>Реабилитационный проект</t>
  </si>
  <si>
    <t xml:space="preserve">АП-обслуживание     </t>
  </si>
  <si>
    <t xml:space="preserve">Бурд-обслуживание   </t>
  </si>
  <si>
    <t xml:space="preserve">РДКБ-обслуживание   </t>
  </si>
  <si>
    <t xml:space="preserve">РЕГ-44              </t>
  </si>
  <si>
    <t xml:space="preserve">РЕГ-82              </t>
  </si>
  <si>
    <t xml:space="preserve">РДКБ-расходка       </t>
  </si>
  <si>
    <t xml:space="preserve">РЕГ-22              </t>
  </si>
  <si>
    <t xml:space="preserve">РЕГ-23              </t>
  </si>
  <si>
    <t xml:space="preserve">РЕГ-58              </t>
  </si>
  <si>
    <t xml:space="preserve">РЕА-07              </t>
  </si>
  <si>
    <t xml:space="preserve">РЕГ-48              </t>
  </si>
  <si>
    <t xml:space="preserve">РЕГ-72              </t>
  </si>
  <si>
    <t xml:space="preserve">РЕГ-78              </t>
  </si>
  <si>
    <t xml:space="preserve">11                  </t>
  </si>
  <si>
    <t xml:space="preserve">МООД-3              </t>
  </si>
  <si>
    <t xml:space="preserve">РЕА-03              </t>
  </si>
  <si>
    <t xml:space="preserve">РЕГ-16              </t>
  </si>
  <si>
    <t xml:space="preserve">РЕГ-57              </t>
  </si>
  <si>
    <t xml:space="preserve">РЕГ-61              </t>
  </si>
  <si>
    <t xml:space="preserve">ЦП-05               </t>
  </si>
  <si>
    <t xml:space="preserve">РЕГ-03              </t>
  </si>
  <si>
    <t xml:space="preserve">РЕГ-25              </t>
  </si>
  <si>
    <t xml:space="preserve">РЕГ-40              </t>
  </si>
  <si>
    <t xml:space="preserve">РЕГ-80              </t>
  </si>
  <si>
    <t xml:space="preserve">РЕГ-07              </t>
  </si>
  <si>
    <t xml:space="preserve">РЕГ-46              </t>
  </si>
  <si>
    <t xml:space="preserve">РЕГ-54              </t>
  </si>
  <si>
    <t>РЕГ-80</t>
  </si>
  <si>
    <t>МДГКБ - 02</t>
  </si>
  <si>
    <t>Медицинская мебель</t>
  </si>
  <si>
    <t>Донор костного мозга</t>
  </si>
  <si>
    <t>ФНКЦ-Оборудование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</si>
</sst>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RUB&quot;;\-#,##0\ &quot;RUB&quot;"/>
    <numFmt numFmtId="167" formatCode="#,##0\ &quot;RUB&quot;;[Red]\-#,##0\ &quot;RUB&quot;"/>
    <numFmt numFmtId="168" formatCode="#,##0.00\ &quot;RUB&quot;;\-#,##0.00\ &quot;RUB&quot;"/>
    <numFmt numFmtId="169" formatCode="#,##0.00\ &quot;RUB&quot;;[Red]\-#,##0.00\ &quot;RUB&quot;"/>
    <numFmt numFmtId="170" formatCode="_-* #,##0\ &quot;RUB&quot;_-;\-* #,##0\ &quot;RUB&quot;_-;_-* &quot;-&quot;\ &quot;RUB&quot;_-;_-@_-"/>
    <numFmt numFmtId="171" formatCode="_-* #,##0\ _R_U_B_-;\-* #,##0\ _R_U_B_-;_-* &quot;-&quot;\ _R_U_B_-;_-@_-"/>
    <numFmt numFmtId="172" formatCode="_-* #,##0.00\ &quot;RUB&quot;_-;\-* #,##0.00\ &quot;RUB&quot;_-;_-* &quot;-&quot;??\ &quot;RUB&quot;_-;_-@_-"/>
    <numFmt numFmtId="173" formatCode="_-* #,##0.00\ _R_U_B_-;\-* #,##0.00\ _R_U_B_-;_-* &quot;-&quot;??\ _R_U_B_-;_-@_-"/>
    <numFmt numFmtId="174" formatCode="#,##0.0"/>
    <numFmt numFmtId="175" formatCode="00000000000"/>
    <numFmt numFmtId="176" formatCode="0.0"/>
    <numFmt numFmtId="177" formatCode="000000000"/>
    <numFmt numFmtId="178" formatCode="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_-* #,##0.00_р_._-;\-* #,##0.00_р_._-;_-* &quot;-&quot;??_р_._-;_-@_-"/>
    <numFmt numFmtId="184" formatCode="#,##0.00_ ;[Red]\-#,##0.00\ "/>
    <numFmt numFmtId="185" formatCode="0.00;[Red]\-0.00"/>
  </numFmts>
  <fonts count="45">
    <font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thin">
        <color indexed="60"/>
      </bottom>
    </border>
    <border>
      <left style="medium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83" fontId="25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4" fontId="2" fillId="23" borderId="10" xfId="54" applyNumberFormat="1" applyFont="1" applyFill="1" applyBorder="1" applyAlignment="1">
      <alignment horizontal="left" vertical="top"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4" fontId="2" fillId="0" borderId="10" xfId="54" applyNumberFormat="1" applyFont="1" applyFill="1" applyBorder="1" applyAlignment="1">
      <alignment horizontal="center" vertical="top"/>
      <protection/>
    </xf>
    <xf numFmtId="0" fontId="1" fillId="0" borderId="0" xfId="0" applyFont="1" applyFill="1" applyAlignment="1">
      <alignment horizontal="center"/>
    </xf>
    <xf numFmtId="4" fontId="2" fillId="33" borderId="10" xfId="54" applyNumberFormat="1" applyFont="1" applyFill="1" applyBorder="1" applyAlignment="1">
      <alignment horizontal="right" vertical="top"/>
      <protection/>
    </xf>
    <xf numFmtId="4" fontId="0" fillId="0" borderId="0" xfId="0" applyNumberFormat="1" applyAlignment="1">
      <alignment horizontal="left"/>
    </xf>
    <xf numFmtId="4" fontId="0" fillId="0" borderId="0" xfId="0" applyNumberFormat="1" applyAlignment="1">
      <alignment horizontal="right"/>
    </xf>
    <xf numFmtId="4" fontId="2" fillId="0" borderId="10" xfId="54" applyNumberFormat="1" applyFont="1" applyFill="1" applyBorder="1" applyAlignment="1">
      <alignment horizontal="right" vertical="top"/>
      <protection/>
    </xf>
    <xf numFmtId="4" fontId="2" fillId="34" borderId="11" xfId="54" applyNumberFormat="1" applyFont="1" applyFill="1" applyBorder="1" applyAlignment="1">
      <alignment horizontal="left" vertical="top"/>
      <protection/>
    </xf>
    <xf numFmtId="4" fontId="2" fillId="34" borderId="11" xfId="54" applyNumberFormat="1" applyFont="1" applyFill="1" applyBorder="1" applyAlignment="1">
      <alignment horizontal="left" vertical="top"/>
      <protection/>
    </xf>
    <xf numFmtId="4" fontId="44" fillId="0" borderId="10" xfId="54" applyNumberFormat="1" applyFont="1" applyFill="1" applyBorder="1" applyAlignment="1">
      <alignment horizontal="center" vertical="top"/>
      <protection/>
    </xf>
    <xf numFmtId="0" fontId="2" fillId="0" borderId="10" xfId="54" applyNumberFormat="1" applyFont="1" applyFill="1" applyBorder="1" applyAlignment="1">
      <alignment horizontal="left" vertical="top" wrapText="1"/>
      <protection/>
    </xf>
    <xf numFmtId="4" fontId="2" fillId="0" borderId="10" xfId="54" applyNumberFormat="1" applyFont="1" applyFill="1" applyBorder="1" applyAlignment="1">
      <alignment horizontal="left" vertical="top"/>
      <protection/>
    </xf>
    <xf numFmtId="0" fontId="3" fillId="0" borderId="12" xfId="0" applyNumberFormat="1" applyFont="1" applyBorder="1" applyAlignment="1">
      <alignment vertical="top" wrapText="1" indent="1"/>
    </xf>
    <xf numFmtId="0" fontId="3" fillId="0" borderId="13" xfId="0" applyNumberFormat="1" applyFont="1" applyBorder="1" applyAlignment="1">
      <alignment horizontal="right" vertical="top" wrapText="1"/>
    </xf>
    <xf numFmtId="40" fontId="3" fillId="0" borderId="13" xfId="0" applyNumberFormat="1" applyFont="1" applyBorder="1" applyAlignment="1">
      <alignment horizontal="right" vertical="top" wrapText="1"/>
    </xf>
    <xf numFmtId="0" fontId="4" fillId="0" borderId="14" xfId="0" applyNumberFormat="1" applyFont="1" applyBorder="1" applyAlignment="1">
      <alignment vertical="top"/>
    </xf>
    <xf numFmtId="40" fontId="3" fillId="0" borderId="15" xfId="0" applyNumberFormat="1" applyFont="1" applyBorder="1" applyAlignment="1">
      <alignment horizontal="right" vertical="top" wrapText="1"/>
    </xf>
    <xf numFmtId="184" fontId="0" fillId="0" borderId="0" xfId="0" applyNumberFormat="1" applyAlignment="1">
      <alignment horizontal="right"/>
    </xf>
    <xf numFmtId="40" fontId="3" fillId="18" borderId="13" xfId="0" applyNumberFormat="1" applyFont="1" applyFill="1" applyBorder="1" applyAlignment="1">
      <alignment horizontal="right" vertical="top" wrapText="1"/>
    </xf>
    <xf numFmtId="0" fontId="3" fillId="18" borderId="13" xfId="0" applyNumberFormat="1" applyFont="1" applyFill="1" applyBorder="1" applyAlignment="1">
      <alignment horizontal="right" vertical="top" wrapText="1"/>
    </xf>
    <xf numFmtId="40" fontId="3" fillId="18" borderId="16" xfId="0" applyNumberFormat="1" applyFont="1" applyFill="1" applyBorder="1" applyAlignment="1">
      <alignment horizontal="right" vertical="top" wrapText="1"/>
    </xf>
    <xf numFmtId="40" fontId="3" fillId="0" borderId="16" xfId="0" applyNumberFormat="1" applyFont="1" applyBorder="1" applyAlignment="1">
      <alignment horizontal="right" vertical="top" wrapText="1"/>
    </xf>
    <xf numFmtId="0" fontId="0" fillId="0" borderId="17" xfId="0" applyFont="1" applyBorder="1" applyAlignment="1">
      <alignment/>
    </xf>
    <xf numFmtId="40" fontId="3" fillId="0" borderId="13" xfId="0" applyNumberFormat="1" applyFont="1" applyFill="1" applyBorder="1" applyAlignment="1">
      <alignment horizontal="right" vertical="top" wrapText="1"/>
    </xf>
    <xf numFmtId="40" fontId="3" fillId="35" borderId="13" xfId="0" applyNumberFormat="1" applyFont="1" applyFill="1" applyBorder="1" applyAlignment="1">
      <alignment horizontal="right" vertical="top" wrapText="1"/>
    </xf>
    <xf numFmtId="4" fontId="2" fillId="35" borderId="10" xfId="54" applyNumberFormat="1" applyFont="1" applyFill="1" applyBorder="1" applyAlignment="1">
      <alignment horizontal="right" vertical="top"/>
      <protection/>
    </xf>
    <xf numFmtId="0" fontId="3" fillId="35" borderId="13" xfId="0" applyNumberFormat="1" applyFont="1" applyFill="1" applyBorder="1" applyAlignment="1">
      <alignment horizontal="right" vertical="top" wrapText="1"/>
    </xf>
    <xf numFmtId="40" fontId="3" fillId="35" borderId="16" xfId="0" applyNumberFormat="1" applyFont="1" applyFill="1" applyBorder="1" applyAlignment="1">
      <alignment horizontal="right" vertical="top" wrapText="1"/>
    </xf>
    <xf numFmtId="4" fontId="2" fillId="34" borderId="18" xfId="54" applyNumberFormat="1" applyFont="1" applyFill="1" applyBorder="1" applyAlignment="1">
      <alignment horizontal="left" vertical="top"/>
      <protection/>
    </xf>
    <xf numFmtId="4" fontId="2" fillId="34" borderId="11" xfId="54" applyNumberFormat="1" applyFont="1" applyFill="1" applyBorder="1" applyAlignment="1">
      <alignment horizontal="left" vertical="top"/>
      <protection/>
    </xf>
    <xf numFmtId="0" fontId="2" fillId="0" borderId="10" xfId="54" applyNumberFormat="1" applyFont="1" applyFill="1" applyBorder="1" applyAlignment="1">
      <alignment horizontal="left" vertical="top" wrapText="1"/>
      <protection/>
    </xf>
    <xf numFmtId="0" fontId="1" fillId="0" borderId="19" xfId="0" applyFont="1" applyFill="1" applyBorder="1" applyAlignment="1">
      <alignment horizontal="center"/>
    </xf>
    <xf numFmtId="0" fontId="2" fillId="33" borderId="10" xfId="54" applyNumberFormat="1" applyFont="1" applyFill="1" applyBorder="1" applyAlignment="1">
      <alignment horizontal="left" vertical="top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1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BF9E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106"/>
  <sheetViews>
    <sheetView tabSelected="1" zoomScalePageLayoutView="0" workbookViewId="0" topLeftCell="A4">
      <selection activeCell="N24" sqref="N24"/>
    </sheetView>
  </sheetViews>
  <sheetFormatPr defaultColWidth="10.66015625" defaultRowHeight="11.25"/>
  <cols>
    <col min="1" max="1" width="10.5" style="1" customWidth="1"/>
    <col min="2" max="2" width="41.66015625" style="1" customWidth="1"/>
    <col min="3" max="3" width="16.33203125" style="9" customWidth="1"/>
    <col min="4" max="4" width="17" style="1" customWidth="1"/>
    <col min="5" max="5" width="16.66015625" style="1" customWidth="1"/>
    <col min="6" max="6" width="17.33203125" style="1" customWidth="1"/>
    <col min="7" max="7" width="17.5" style="2" customWidth="1"/>
    <col min="8" max="8" width="17.33203125" style="1" customWidth="1"/>
    <col min="9" max="11" width="16" style="1" customWidth="1"/>
    <col min="12" max="12" width="16.66015625" style="1" customWidth="1"/>
    <col min="13" max="13" width="16" style="9" customWidth="1"/>
    <col min="14" max="14" width="21.66015625" style="0" customWidth="1"/>
    <col min="15" max="15" width="17.5" style="0" customWidth="1"/>
    <col min="16" max="16" width="15.66015625" style="0" bestFit="1" customWidth="1"/>
  </cols>
  <sheetData>
    <row r="1" spans="1:15" s="11" customFormat="1" ht="18" customHeight="1">
      <c r="A1" s="40"/>
      <c r="B1" s="40"/>
      <c r="C1" s="10" t="s">
        <v>18</v>
      </c>
      <c r="D1" s="10" t="s">
        <v>1</v>
      </c>
      <c r="E1" s="10" t="s">
        <v>2</v>
      </c>
      <c r="F1" s="10" t="s">
        <v>3</v>
      </c>
      <c r="G1" s="10" t="s">
        <v>4</v>
      </c>
      <c r="H1" s="10" t="s">
        <v>5</v>
      </c>
      <c r="I1" s="10" t="s">
        <v>6</v>
      </c>
      <c r="J1" s="10" t="s">
        <v>7</v>
      </c>
      <c r="K1" s="10" t="s">
        <v>8</v>
      </c>
      <c r="L1" s="10" t="s">
        <v>9</v>
      </c>
      <c r="M1" s="15" t="s">
        <v>10</v>
      </c>
      <c r="N1" s="10" t="s">
        <v>11</v>
      </c>
      <c r="O1" s="18" t="s">
        <v>26</v>
      </c>
    </row>
    <row r="2" spans="1:16" s="3" customFormat="1" ht="15.75" customHeight="1">
      <c r="A2" s="39" t="s">
        <v>25</v>
      </c>
      <c r="B2" s="39"/>
      <c r="C2" s="34">
        <f>C21+C34</f>
        <v>2702040.26</v>
      </c>
      <c r="D2" s="15">
        <f aca="true" t="shared" si="0" ref="D2:P2">D21+D34</f>
        <v>2727278.5</v>
      </c>
      <c r="E2" s="15">
        <f t="shared" si="0"/>
        <v>4858348.59</v>
      </c>
      <c r="F2" s="15">
        <f t="shared" si="0"/>
        <v>3388686.16</v>
      </c>
      <c r="G2" s="15">
        <f t="shared" si="0"/>
        <v>3085216.89</v>
      </c>
      <c r="H2" s="15">
        <f t="shared" si="0"/>
        <v>4300341.62</v>
      </c>
      <c r="I2" s="15">
        <f t="shared" si="0"/>
        <v>2875093.03</v>
      </c>
      <c r="J2" s="15">
        <f t="shared" si="0"/>
        <v>2747808.5100000002</v>
      </c>
      <c r="K2" s="15">
        <f t="shared" si="0"/>
        <v>2759643.57</v>
      </c>
      <c r="L2" s="15">
        <f t="shared" si="0"/>
        <v>2775924.5</v>
      </c>
      <c r="M2" s="15">
        <f t="shared" si="0"/>
        <v>2544388.13</v>
      </c>
      <c r="N2" s="15">
        <f t="shared" si="0"/>
        <v>2672844.02</v>
      </c>
      <c r="O2" s="20">
        <f>SUM(C2:N2)</f>
        <v>37437613.78000001</v>
      </c>
      <c r="P2" s="15">
        <f t="shared" si="0"/>
        <v>37437613.78</v>
      </c>
    </row>
    <row r="3" spans="1:16" s="3" customFormat="1" ht="15.75" customHeight="1">
      <c r="A3" s="39" t="s">
        <v>12</v>
      </c>
      <c r="B3" s="39"/>
      <c r="C3" s="34">
        <f>C22</f>
        <v>285120</v>
      </c>
      <c r="D3" s="15">
        <f aca="true" t="shared" si="1" ref="D3:P3">D22</f>
        <v>379500</v>
      </c>
      <c r="E3" s="15">
        <f t="shared" si="1"/>
        <v>510600</v>
      </c>
      <c r="F3" s="15">
        <f t="shared" si="1"/>
        <v>496800</v>
      </c>
      <c r="G3" s="15">
        <f t="shared" si="1"/>
        <v>402960</v>
      </c>
      <c r="H3" s="15">
        <f t="shared" si="1"/>
        <v>361560</v>
      </c>
      <c r="I3" s="15">
        <f t="shared" si="1"/>
        <v>0</v>
      </c>
      <c r="J3" s="15">
        <f t="shared" si="1"/>
        <v>632880</v>
      </c>
      <c r="K3" s="15">
        <f t="shared" si="1"/>
        <v>266340</v>
      </c>
      <c r="L3" s="15">
        <f t="shared" si="1"/>
        <v>291640</v>
      </c>
      <c r="M3" s="15">
        <f t="shared" si="1"/>
        <v>193200</v>
      </c>
      <c r="N3" s="15">
        <f t="shared" si="1"/>
        <v>160080</v>
      </c>
      <c r="O3" s="20">
        <f>SUM(C3:N3)</f>
        <v>3980680</v>
      </c>
      <c r="P3" s="15">
        <f t="shared" si="1"/>
        <v>3980680</v>
      </c>
    </row>
    <row r="4" spans="1:16" s="3" customFormat="1" ht="15.75" customHeight="1">
      <c r="A4" s="39" t="s">
        <v>19</v>
      </c>
      <c r="B4" s="39"/>
      <c r="C4" s="15">
        <f>C38+C48+C49+C50+C51+C52+C53+C54+C55+C56+C57+C58+C59+C60+C61+C62+C63+C64+C65+C66+C67</f>
        <v>4334662.82</v>
      </c>
      <c r="D4" s="15">
        <f aca="true" t="shared" si="2" ref="D4:P4">D38+D48+D49+D50+D51+D52+D53+D54+D55+D56+D57+D58+D59+D60+D61+D62+D63+D64+D65+D66+D67</f>
        <v>6672143.32</v>
      </c>
      <c r="E4" s="15">
        <f t="shared" si="2"/>
        <v>7472434.76</v>
      </c>
      <c r="F4" s="15">
        <f t="shared" si="2"/>
        <v>4073733.8000000003</v>
      </c>
      <c r="G4" s="15">
        <f t="shared" si="2"/>
        <v>5788772.399999999</v>
      </c>
      <c r="H4" s="15">
        <f t="shared" si="2"/>
        <v>7744109.21</v>
      </c>
      <c r="I4" s="15">
        <f t="shared" si="2"/>
        <v>10004048.549999999</v>
      </c>
      <c r="J4" s="15">
        <f t="shared" si="2"/>
        <v>10265845.98</v>
      </c>
      <c r="K4" s="15">
        <f t="shared" si="2"/>
        <v>5988935.04</v>
      </c>
      <c r="L4" s="15">
        <f t="shared" si="2"/>
        <v>5631191.2</v>
      </c>
      <c r="M4" s="15">
        <f t="shared" si="2"/>
        <v>7740937.75</v>
      </c>
      <c r="N4" s="15">
        <f t="shared" si="2"/>
        <v>6793233.18</v>
      </c>
      <c r="O4" s="20">
        <f>SUM(C4:N4)</f>
        <v>82510048.00999999</v>
      </c>
      <c r="P4" s="15">
        <f t="shared" si="2"/>
        <v>82510048.01000002</v>
      </c>
    </row>
    <row r="5" spans="1:16" s="3" customFormat="1" ht="15.75" customHeight="1">
      <c r="A5" s="39" t="s">
        <v>20</v>
      </c>
      <c r="B5" s="39"/>
      <c r="C5" s="34">
        <f>C37+C42</f>
        <v>5467.5</v>
      </c>
      <c r="D5" s="15">
        <f aca="true" t="shared" si="3" ref="D5:N5">D37+D42</f>
        <v>216736.1</v>
      </c>
      <c r="E5" s="15">
        <f t="shared" si="3"/>
        <v>688792</v>
      </c>
      <c r="F5" s="15">
        <f t="shared" si="3"/>
        <v>68845.5</v>
      </c>
      <c r="G5" s="15">
        <f t="shared" si="3"/>
        <v>117180</v>
      </c>
      <c r="H5" s="15">
        <f t="shared" si="3"/>
        <v>202049.21</v>
      </c>
      <c r="I5" s="15">
        <f t="shared" si="3"/>
        <v>48790</v>
      </c>
      <c r="J5" s="15">
        <f t="shared" si="3"/>
        <v>120845</v>
      </c>
      <c r="K5" s="15">
        <f t="shared" si="3"/>
        <v>0</v>
      </c>
      <c r="L5" s="15">
        <f t="shared" si="3"/>
        <v>165830</v>
      </c>
      <c r="M5" s="15">
        <f t="shared" si="3"/>
        <v>58380</v>
      </c>
      <c r="N5" s="15">
        <f t="shared" si="3"/>
        <v>0</v>
      </c>
      <c r="O5" s="20">
        <f>SUM(C5:N5)</f>
        <v>1692915.31</v>
      </c>
      <c r="P5" s="15">
        <f>P37+P42</f>
        <v>1692915.31</v>
      </c>
    </row>
    <row r="6" spans="1:16" s="3" customFormat="1" ht="15.75" customHeight="1">
      <c r="A6" s="39" t="s">
        <v>79</v>
      </c>
      <c r="B6" s="39"/>
      <c r="C6" s="34">
        <f>C36+C68</f>
        <v>0</v>
      </c>
      <c r="D6" s="15">
        <f aca="true" t="shared" si="4" ref="D6:P6">D36+D68</f>
        <v>0</v>
      </c>
      <c r="E6" s="15">
        <f t="shared" si="4"/>
        <v>48800</v>
      </c>
      <c r="F6" s="15">
        <f t="shared" si="4"/>
        <v>0</v>
      </c>
      <c r="G6" s="15">
        <f t="shared" si="4"/>
        <v>0</v>
      </c>
      <c r="H6" s="15">
        <f t="shared" si="4"/>
        <v>0</v>
      </c>
      <c r="I6" s="15">
        <f t="shared" si="4"/>
        <v>0</v>
      </c>
      <c r="J6" s="15">
        <f t="shared" si="4"/>
        <v>0</v>
      </c>
      <c r="K6" s="15">
        <f t="shared" si="4"/>
        <v>0</v>
      </c>
      <c r="L6" s="15">
        <f t="shared" si="4"/>
        <v>0</v>
      </c>
      <c r="M6" s="15">
        <f t="shared" si="4"/>
        <v>1251110</v>
      </c>
      <c r="N6" s="15">
        <f t="shared" si="4"/>
        <v>0</v>
      </c>
      <c r="O6" s="20">
        <f aca="true" t="shared" si="5" ref="O6:O17">SUM(C6:N6)</f>
        <v>1299910</v>
      </c>
      <c r="P6" s="15">
        <f t="shared" si="4"/>
        <v>1299910</v>
      </c>
    </row>
    <row r="7" spans="1:16" s="3" customFormat="1" ht="15.75" customHeight="1">
      <c r="A7" s="39" t="s">
        <v>80</v>
      </c>
      <c r="B7" s="39"/>
      <c r="C7" s="34">
        <f>C70</f>
        <v>0</v>
      </c>
      <c r="D7" s="15">
        <f aca="true" t="shared" si="6" ref="D7:P7">D70</f>
        <v>0</v>
      </c>
      <c r="E7" s="15">
        <f t="shared" si="6"/>
        <v>0</v>
      </c>
      <c r="F7" s="15">
        <f t="shared" si="6"/>
        <v>0</v>
      </c>
      <c r="G7" s="15">
        <f t="shared" si="6"/>
        <v>0</v>
      </c>
      <c r="H7" s="15">
        <f t="shared" si="6"/>
        <v>517544.48</v>
      </c>
      <c r="I7" s="15">
        <f t="shared" si="6"/>
        <v>959680.95</v>
      </c>
      <c r="J7" s="15">
        <f t="shared" si="6"/>
        <v>0</v>
      </c>
      <c r="K7" s="15">
        <f t="shared" si="6"/>
        <v>654188.71</v>
      </c>
      <c r="L7" s="15">
        <f t="shared" si="6"/>
        <v>0</v>
      </c>
      <c r="M7" s="15">
        <f t="shared" si="6"/>
        <v>0</v>
      </c>
      <c r="N7" s="15">
        <f t="shared" si="6"/>
        <v>0</v>
      </c>
      <c r="O7" s="20">
        <f t="shared" si="5"/>
        <v>2131414.1399999997</v>
      </c>
      <c r="P7" s="15">
        <f t="shared" si="6"/>
        <v>2131414.14</v>
      </c>
    </row>
    <row r="8" spans="1:16" s="3" customFormat="1" ht="12.75">
      <c r="A8" s="39" t="s">
        <v>21</v>
      </c>
      <c r="B8" s="39"/>
      <c r="C8" s="34">
        <f>C39</f>
        <v>0</v>
      </c>
      <c r="D8" s="15">
        <f aca="true" t="shared" si="7" ref="D8:P8">D39</f>
        <v>0</v>
      </c>
      <c r="E8" s="15">
        <f t="shared" si="7"/>
        <v>0</v>
      </c>
      <c r="F8" s="15">
        <f t="shared" si="7"/>
        <v>0</v>
      </c>
      <c r="G8" s="15">
        <f t="shared" si="7"/>
        <v>0</v>
      </c>
      <c r="H8" s="15">
        <f t="shared" si="7"/>
        <v>156000</v>
      </c>
      <c r="I8" s="15">
        <f t="shared" si="7"/>
        <v>0</v>
      </c>
      <c r="J8" s="15">
        <f t="shared" si="7"/>
        <v>57000</v>
      </c>
      <c r="K8" s="15">
        <f t="shared" si="7"/>
        <v>0</v>
      </c>
      <c r="L8" s="15">
        <f t="shared" si="7"/>
        <v>0</v>
      </c>
      <c r="M8" s="15">
        <f t="shared" si="7"/>
        <v>42040</v>
      </c>
      <c r="N8" s="15">
        <f t="shared" si="7"/>
        <v>171809.98</v>
      </c>
      <c r="O8" s="20">
        <f t="shared" si="5"/>
        <v>426849.98</v>
      </c>
      <c r="P8" s="15">
        <f t="shared" si="7"/>
        <v>426849.98</v>
      </c>
    </row>
    <row r="9" spans="1:16" s="3" customFormat="1" ht="15.75" customHeight="1">
      <c r="A9" s="39" t="s">
        <v>15</v>
      </c>
      <c r="B9" s="39" t="s">
        <v>15</v>
      </c>
      <c r="C9" s="34">
        <f>C29</f>
        <v>245660.9</v>
      </c>
      <c r="D9" s="15">
        <f aca="true" t="shared" si="8" ref="D9:N9">D29</f>
        <v>82322.46</v>
      </c>
      <c r="E9" s="15">
        <f t="shared" si="8"/>
        <v>129218.9</v>
      </c>
      <c r="F9" s="15">
        <f t="shared" si="8"/>
        <v>129518.84</v>
      </c>
      <c r="G9" s="15">
        <f t="shared" si="8"/>
        <v>129858.25</v>
      </c>
      <c r="H9" s="15">
        <f t="shared" si="8"/>
        <v>99903.92</v>
      </c>
      <c r="I9" s="15">
        <f t="shared" si="8"/>
        <v>148303.38</v>
      </c>
      <c r="J9" s="15">
        <f t="shared" si="8"/>
        <v>103168.62</v>
      </c>
      <c r="K9" s="15">
        <f t="shared" si="8"/>
        <v>129755.52</v>
      </c>
      <c r="L9" s="15">
        <f t="shared" si="8"/>
        <v>168127.48</v>
      </c>
      <c r="M9" s="15">
        <f t="shared" si="8"/>
        <v>129988.42</v>
      </c>
      <c r="N9" s="15">
        <f t="shared" si="8"/>
        <v>186811.1</v>
      </c>
      <c r="O9" s="20">
        <f t="shared" si="5"/>
        <v>1682637.79</v>
      </c>
      <c r="P9" s="15">
        <f>P29</f>
        <v>1682637.79</v>
      </c>
    </row>
    <row r="10" spans="1:16" s="3" customFormat="1" ht="15.75" customHeight="1">
      <c r="A10" s="39" t="s">
        <v>13</v>
      </c>
      <c r="B10" s="39"/>
      <c r="C10" s="34">
        <f>C26+C31+C32</f>
        <v>327830.53</v>
      </c>
      <c r="D10" s="15">
        <f aca="true" t="shared" si="9" ref="D10:P10">D26+D31+D32</f>
        <v>388154.18</v>
      </c>
      <c r="E10" s="15">
        <f t="shared" si="9"/>
        <v>682105.9299999999</v>
      </c>
      <c r="F10" s="15">
        <f t="shared" si="9"/>
        <v>699172.12</v>
      </c>
      <c r="G10" s="15">
        <f t="shared" si="9"/>
        <v>867895.12</v>
      </c>
      <c r="H10" s="15">
        <f t="shared" si="9"/>
        <v>911119.38</v>
      </c>
      <c r="I10" s="15">
        <f t="shared" si="9"/>
        <v>821787.31</v>
      </c>
      <c r="J10" s="15">
        <f t="shared" si="9"/>
        <v>848663.81</v>
      </c>
      <c r="K10" s="15">
        <f t="shared" si="9"/>
        <v>894045.6000000001</v>
      </c>
      <c r="L10" s="15">
        <f t="shared" si="9"/>
        <v>901339.3899999999</v>
      </c>
      <c r="M10" s="15">
        <f t="shared" si="9"/>
        <v>767162.39</v>
      </c>
      <c r="N10" s="15">
        <f t="shared" si="9"/>
        <v>1092891.09</v>
      </c>
      <c r="O10" s="20">
        <f t="shared" si="5"/>
        <v>9202166.85</v>
      </c>
      <c r="P10" s="15">
        <f t="shared" si="9"/>
        <v>9202166.85</v>
      </c>
    </row>
    <row r="11" spans="1:16" s="3" customFormat="1" ht="15.75" customHeight="1">
      <c r="A11" s="39" t="s">
        <v>14</v>
      </c>
      <c r="B11" s="39"/>
      <c r="C11" s="34">
        <f>C25</f>
        <v>177414.72</v>
      </c>
      <c r="D11" s="15">
        <f aca="true" t="shared" si="10" ref="D11:N11">D25</f>
        <v>418995.66</v>
      </c>
      <c r="E11" s="15">
        <f t="shared" si="10"/>
        <v>430213.4</v>
      </c>
      <c r="F11" s="15">
        <f t="shared" si="10"/>
        <v>498220.72</v>
      </c>
      <c r="G11" s="15">
        <f t="shared" si="10"/>
        <v>1019087.79</v>
      </c>
      <c r="H11" s="15">
        <f t="shared" si="10"/>
        <v>2305412.22</v>
      </c>
      <c r="I11" s="15">
        <f t="shared" si="10"/>
        <v>527250.81</v>
      </c>
      <c r="J11" s="15">
        <f t="shared" si="10"/>
        <v>476215.86</v>
      </c>
      <c r="K11" s="15">
        <f t="shared" si="10"/>
        <v>2001668.83</v>
      </c>
      <c r="L11" s="15">
        <f t="shared" si="10"/>
        <v>591586.68</v>
      </c>
      <c r="M11" s="15">
        <f t="shared" si="10"/>
        <v>380895.61</v>
      </c>
      <c r="N11" s="15">
        <f t="shared" si="10"/>
        <v>1123966.51</v>
      </c>
      <c r="O11" s="20">
        <f t="shared" si="5"/>
        <v>9950928.81</v>
      </c>
      <c r="P11" s="15">
        <f>P25</f>
        <v>9950928.81</v>
      </c>
    </row>
    <row r="12" spans="1:16" s="3" customFormat="1" ht="15.75" customHeight="1">
      <c r="A12" s="39" t="s">
        <v>24</v>
      </c>
      <c r="B12" s="39"/>
      <c r="C12" s="34">
        <f>C27</f>
        <v>168194.07</v>
      </c>
      <c r="D12" s="15">
        <f aca="true" t="shared" si="11" ref="D12:N12">D27</f>
        <v>134125.89</v>
      </c>
      <c r="E12" s="15">
        <f t="shared" si="11"/>
        <v>107175.14</v>
      </c>
      <c r="F12" s="15">
        <f t="shared" si="11"/>
        <v>99051.93</v>
      </c>
      <c r="G12" s="15">
        <f t="shared" si="11"/>
        <v>129076.18</v>
      </c>
      <c r="H12" s="15">
        <f t="shared" si="11"/>
        <v>99051.95</v>
      </c>
      <c r="I12" s="15">
        <f t="shared" si="11"/>
        <v>108757.48</v>
      </c>
      <c r="J12" s="15">
        <f t="shared" si="11"/>
        <v>108565.96</v>
      </c>
      <c r="K12" s="15">
        <f t="shared" si="11"/>
        <v>102317.84</v>
      </c>
      <c r="L12" s="15">
        <f t="shared" si="11"/>
        <v>154657.52</v>
      </c>
      <c r="M12" s="15">
        <f t="shared" si="11"/>
        <v>92125.49</v>
      </c>
      <c r="N12" s="15">
        <f t="shared" si="11"/>
        <v>193982.32</v>
      </c>
      <c r="O12" s="20">
        <f t="shared" si="5"/>
        <v>1497081.77</v>
      </c>
      <c r="P12" s="15">
        <f>P27</f>
        <v>1497081.77</v>
      </c>
    </row>
    <row r="13" spans="1:16" s="3" customFormat="1" ht="15.75" customHeight="1">
      <c r="A13" s="39" t="s">
        <v>16</v>
      </c>
      <c r="B13" s="39"/>
      <c r="C13" s="34">
        <f>C24</f>
        <v>125149.39</v>
      </c>
      <c r="D13" s="15">
        <f aca="true" t="shared" si="12" ref="D13:N13">D24</f>
        <v>172164.18</v>
      </c>
      <c r="E13" s="15">
        <f t="shared" si="12"/>
        <v>249279.05</v>
      </c>
      <c r="F13" s="15">
        <f t="shared" si="12"/>
        <v>148097.89</v>
      </c>
      <c r="G13" s="15">
        <f t="shared" si="12"/>
        <v>143577.01</v>
      </c>
      <c r="H13" s="15">
        <f t="shared" si="12"/>
        <v>128113.91</v>
      </c>
      <c r="I13" s="15">
        <f t="shared" si="12"/>
        <v>128319.37</v>
      </c>
      <c r="J13" s="15">
        <f t="shared" si="12"/>
        <v>88363.39</v>
      </c>
      <c r="K13" s="15">
        <f t="shared" si="12"/>
        <v>128113.91</v>
      </c>
      <c r="L13" s="15">
        <f t="shared" si="12"/>
        <v>129243.36</v>
      </c>
      <c r="M13" s="15">
        <f t="shared" si="12"/>
        <v>92073.15</v>
      </c>
      <c r="N13" s="15">
        <f t="shared" si="12"/>
        <v>222980.26</v>
      </c>
      <c r="O13" s="20">
        <f t="shared" si="5"/>
        <v>1755474.8699999999</v>
      </c>
      <c r="P13" s="15">
        <f>P24</f>
        <v>1755474.87</v>
      </c>
    </row>
    <row r="14" spans="1:16" s="3" customFormat="1" ht="15.75" customHeight="1">
      <c r="A14" s="39" t="s">
        <v>49</v>
      </c>
      <c r="B14" s="39"/>
      <c r="C14" s="34">
        <f>C43+C44+C45+C46+C47</f>
        <v>439060.29</v>
      </c>
      <c r="D14" s="15">
        <f aca="true" t="shared" si="13" ref="D14:P14">D43+D44+D45+D46+D47</f>
        <v>517659.36</v>
      </c>
      <c r="E14" s="15">
        <f t="shared" si="13"/>
        <v>539879.28</v>
      </c>
      <c r="F14" s="15">
        <f t="shared" si="13"/>
        <v>952488.19</v>
      </c>
      <c r="G14" s="15">
        <f t="shared" si="13"/>
        <v>1213602.47</v>
      </c>
      <c r="H14" s="15">
        <f t="shared" si="13"/>
        <v>524183.12</v>
      </c>
      <c r="I14" s="15">
        <f t="shared" si="13"/>
        <v>1019949.1300000001</v>
      </c>
      <c r="J14" s="15">
        <f t="shared" si="13"/>
        <v>1228315.72</v>
      </c>
      <c r="K14" s="15">
        <f t="shared" si="13"/>
        <v>621256.58</v>
      </c>
      <c r="L14" s="15">
        <f t="shared" si="13"/>
        <v>864677.02</v>
      </c>
      <c r="M14" s="15">
        <f t="shared" si="13"/>
        <v>1075185.03</v>
      </c>
      <c r="N14" s="15">
        <f t="shared" si="13"/>
        <v>830653.47</v>
      </c>
      <c r="O14" s="20">
        <f t="shared" si="5"/>
        <v>9826909.66</v>
      </c>
      <c r="P14" s="15">
        <f t="shared" si="13"/>
        <v>9826909.66</v>
      </c>
    </row>
    <row r="15" spans="1:16" s="3" customFormat="1" ht="15.75" customHeight="1">
      <c r="A15" s="39" t="s">
        <v>17</v>
      </c>
      <c r="B15" s="39"/>
      <c r="C15" s="15">
        <f>C28+C33+C35+C40+C41+C69</f>
        <v>640013.72</v>
      </c>
      <c r="D15" s="15">
        <f aca="true" t="shared" si="14" ref="D15:P15">D28+D33+D35+D40+D41+D69</f>
        <v>1028763.71</v>
      </c>
      <c r="E15" s="15">
        <f t="shared" si="14"/>
        <v>1194525.58</v>
      </c>
      <c r="F15" s="15">
        <f t="shared" si="14"/>
        <v>1134519.42</v>
      </c>
      <c r="G15" s="15">
        <f t="shared" si="14"/>
        <v>1237296.7</v>
      </c>
      <c r="H15" s="15">
        <f t="shared" si="14"/>
        <v>1336219.4600000002</v>
      </c>
      <c r="I15" s="15">
        <f t="shared" si="14"/>
        <v>1071201.72</v>
      </c>
      <c r="J15" s="15">
        <f t="shared" si="14"/>
        <v>1088042.13</v>
      </c>
      <c r="K15" s="15">
        <f t="shared" si="14"/>
        <v>1205103.01</v>
      </c>
      <c r="L15" s="15">
        <f t="shared" si="14"/>
        <v>1259700.05</v>
      </c>
      <c r="M15" s="15">
        <f t="shared" si="14"/>
        <v>2253491.67</v>
      </c>
      <c r="N15" s="15">
        <f t="shared" si="14"/>
        <v>1201654.46</v>
      </c>
      <c r="O15" s="20">
        <f t="shared" si="5"/>
        <v>14650531.629999999</v>
      </c>
      <c r="P15" s="15">
        <f t="shared" si="14"/>
        <v>14650531.629999999</v>
      </c>
    </row>
    <row r="16" spans="1:16" s="3" customFormat="1" ht="15.75" customHeight="1">
      <c r="A16" s="39" t="s">
        <v>0</v>
      </c>
      <c r="B16" s="39"/>
      <c r="C16" s="34">
        <f>C23+C30</f>
        <v>805635.95</v>
      </c>
      <c r="D16" s="15">
        <f aca="true" t="shared" si="15" ref="D16:P16">D23+D30</f>
        <v>797088.06</v>
      </c>
      <c r="E16" s="15">
        <f t="shared" si="15"/>
        <v>887860.14</v>
      </c>
      <c r="F16" s="15">
        <f t="shared" si="15"/>
        <v>900450.1799999999</v>
      </c>
      <c r="G16" s="15">
        <f t="shared" si="15"/>
        <v>1062580.3699999999</v>
      </c>
      <c r="H16" s="15">
        <f t="shared" si="15"/>
        <v>939093.52</v>
      </c>
      <c r="I16" s="15">
        <f t="shared" si="15"/>
        <v>925515.62</v>
      </c>
      <c r="J16" s="15">
        <f t="shared" si="15"/>
        <v>1023523.8400000001</v>
      </c>
      <c r="K16" s="15">
        <f t="shared" si="15"/>
        <v>937517.73</v>
      </c>
      <c r="L16" s="15">
        <f t="shared" si="15"/>
        <v>855792.85</v>
      </c>
      <c r="M16" s="15">
        <f t="shared" si="15"/>
        <v>876896.4500000001</v>
      </c>
      <c r="N16" s="15">
        <f t="shared" si="15"/>
        <v>1032408.0900000001</v>
      </c>
      <c r="O16" s="20">
        <f t="shared" si="5"/>
        <v>11044362.799999999</v>
      </c>
      <c r="P16" s="15">
        <f t="shared" si="15"/>
        <v>11043562.799999999</v>
      </c>
    </row>
    <row r="17" spans="1:16" s="3" customFormat="1" ht="15.75" customHeight="1">
      <c r="A17" s="19"/>
      <c r="B17" s="19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20">
        <f t="shared" si="5"/>
        <v>0</v>
      </c>
      <c r="P17" s="15"/>
    </row>
    <row r="18" spans="1:15" s="3" customFormat="1" ht="15.75" customHeight="1">
      <c r="A18" s="41" t="s">
        <v>22</v>
      </c>
      <c r="B18" s="41"/>
      <c r="C18" s="12">
        <f aca="true" t="shared" si="16" ref="C18:M18">SUM(C1:C17)</f>
        <v>10256250.15</v>
      </c>
      <c r="D18" s="12">
        <f t="shared" si="16"/>
        <v>13534931.42</v>
      </c>
      <c r="E18" s="12">
        <f t="shared" si="16"/>
        <v>17799232.770000003</v>
      </c>
      <c r="F18" s="12">
        <f t="shared" si="16"/>
        <v>12589584.75</v>
      </c>
      <c r="G18" s="12">
        <f t="shared" si="16"/>
        <v>15197103.179999998</v>
      </c>
      <c r="H18" s="12">
        <f t="shared" si="16"/>
        <v>19624702.000000004</v>
      </c>
      <c r="I18" s="12">
        <f t="shared" si="16"/>
        <v>18638697.35</v>
      </c>
      <c r="J18" s="12">
        <f t="shared" si="16"/>
        <v>18789238.82</v>
      </c>
      <c r="K18" s="12">
        <f t="shared" si="16"/>
        <v>15688886.34</v>
      </c>
      <c r="L18" s="12">
        <f t="shared" si="16"/>
        <v>13789710.049999999</v>
      </c>
      <c r="M18" s="12">
        <f t="shared" si="16"/>
        <v>17497874.09</v>
      </c>
      <c r="N18" s="12"/>
      <c r="O18" s="12"/>
    </row>
    <row r="19" spans="1:15" s="4" customFormat="1" ht="19.5" customHeight="1">
      <c r="A19" s="5"/>
      <c r="B19" s="5"/>
      <c r="C19" s="8"/>
      <c r="D19" s="5"/>
      <c r="E19" s="5"/>
      <c r="F19" s="5"/>
      <c r="G19" s="6"/>
      <c r="H19" s="5"/>
      <c r="I19" s="13"/>
      <c r="J19" s="5"/>
      <c r="K19" s="5"/>
      <c r="L19" s="37" t="s">
        <v>27</v>
      </c>
      <c r="M19" s="38"/>
      <c r="N19" s="16"/>
      <c r="O19" s="7">
        <f>SUM(O2:O18)</f>
        <v>189089525.40000004</v>
      </c>
    </row>
    <row r="20" spans="3:13" ht="11.25"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</row>
    <row r="21" spans="2:16" ht="12">
      <c r="B21" s="21" t="s">
        <v>28</v>
      </c>
      <c r="C21" s="33">
        <v>2691524.01</v>
      </c>
      <c r="D21" s="27">
        <v>2714724.55</v>
      </c>
      <c r="E21" s="23">
        <v>4826651.95</v>
      </c>
      <c r="F21" s="23">
        <v>3372964.16</v>
      </c>
      <c r="G21" s="23">
        <v>3045223.52</v>
      </c>
      <c r="H21" s="23">
        <v>4267279.21</v>
      </c>
      <c r="I21" s="23">
        <v>2859308.36</v>
      </c>
      <c r="J21" s="23">
        <v>2725988.22</v>
      </c>
      <c r="K21" s="23">
        <v>2699761.15</v>
      </c>
      <c r="L21" s="23">
        <v>2746993.79</v>
      </c>
      <c r="M21" s="23">
        <v>2518885.36</v>
      </c>
      <c r="N21" s="23">
        <v>2625821.32</v>
      </c>
      <c r="O21" s="21" t="s">
        <v>28</v>
      </c>
      <c r="P21" s="23">
        <v>37095125.6</v>
      </c>
    </row>
    <row r="22" spans="2:16" ht="12">
      <c r="B22" s="21" t="s">
        <v>29</v>
      </c>
      <c r="C22" s="33">
        <v>285120</v>
      </c>
      <c r="D22" s="27">
        <v>379500</v>
      </c>
      <c r="E22" s="23">
        <v>510600</v>
      </c>
      <c r="F22" s="23">
        <v>496800</v>
      </c>
      <c r="G22" s="23">
        <v>402960</v>
      </c>
      <c r="H22" s="23">
        <v>361560</v>
      </c>
      <c r="I22" s="22"/>
      <c r="J22" s="23">
        <v>632880</v>
      </c>
      <c r="K22" s="23">
        <v>266340</v>
      </c>
      <c r="L22" s="23">
        <v>291640</v>
      </c>
      <c r="M22" s="23">
        <v>193200</v>
      </c>
      <c r="N22" s="23">
        <v>160080</v>
      </c>
      <c r="O22" s="21" t="s">
        <v>29</v>
      </c>
      <c r="P22" s="23">
        <v>3980680</v>
      </c>
    </row>
    <row r="23" spans="2:16" ht="12">
      <c r="B23" s="21" t="s">
        <v>30</v>
      </c>
      <c r="C23" s="33">
        <v>705033.36</v>
      </c>
      <c r="D23" s="27">
        <v>656436.03</v>
      </c>
      <c r="E23" s="23">
        <v>747208.11</v>
      </c>
      <c r="F23" s="23">
        <v>700858.25</v>
      </c>
      <c r="G23" s="23">
        <v>860041.45</v>
      </c>
      <c r="H23" s="23">
        <v>766812.92</v>
      </c>
      <c r="I23" s="23">
        <v>726567.9</v>
      </c>
      <c r="J23" s="23">
        <v>820984.92</v>
      </c>
      <c r="K23" s="23">
        <v>703964.37</v>
      </c>
      <c r="L23" s="23">
        <v>683360.72</v>
      </c>
      <c r="M23" s="23">
        <v>664865.81</v>
      </c>
      <c r="N23" s="23">
        <v>818810.68</v>
      </c>
      <c r="O23" s="21" t="s">
        <v>30</v>
      </c>
      <c r="P23" s="23">
        <v>8854144.52</v>
      </c>
    </row>
    <row r="24" spans="2:16" ht="12">
      <c r="B24" s="21" t="s">
        <v>31</v>
      </c>
      <c r="C24" s="33">
        <v>125149.39</v>
      </c>
      <c r="D24" s="27">
        <v>172164.18</v>
      </c>
      <c r="E24" s="23">
        <v>249279.05</v>
      </c>
      <c r="F24" s="23">
        <v>148097.89</v>
      </c>
      <c r="G24" s="23">
        <v>143577.01</v>
      </c>
      <c r="H24" s="23">
        <v>128113.91</v>
      </c>
      <c r="I24" s="23">
        <v>128319.37</v>
      </c>
      <c r="J24" s="23">
        <v>88363.39</v>
      </c>
      <c r="K24" s="23">
        <v>128113.91</v>
      </c>
      <c r="L24" s="23">
        <v>129243.36</v>
      </c>
      <c r="M24" s="23">
        <v>92073.15</v>
      </c>
      <c r="N24" s="23">
        <v>222980.26</v>
      </c>
      <c r="O24" s="21" t="s">
        <v>31</v>
      </c>
      <c r="P24" s="23">
        <v>1755474.87</v>
      </c>
    </row>
    <row r="25" spans="2:16" ht="12">
      <c r="B25" s="21" t="s">
        <v>32</v>
      </c>
      <c r="C25" s="33">
        <v>177414.72</v>
      </c>
      <c r="D25" s="27">
        <v>418995.66</v>
      </c>
      <c r="E25" s="23">
        <v>430213.4</v>
      </c>
      <c r="F25" s="23">
        <v>498220.72</v>
      </c>
      <c r="G25" s="23">
        <v>1019087.79</v>
      </c>
      <c r="H25" s="23">
        <v>2305412.22</v>
      </c>
      <c r="I25" s="23">
        <v>527250.81</v>
      </c>
      <c r="J25" s="23">
        <v>476215.86</v>
      </c>
      <c r="K25" s="23">
        <v>2001668.83</v>
      </c>
      <c r="L25" s="23">
        <v>591586.68</v>
      </c>
      <c r="M25" s="23">
        <v>380895.61</v>
      </c>
      <c r="N25" s="23">
        <v>1123966.51</v>
      </c>
      <c r="O25" s="21" t="s">
        <v>32</v>
      </c>
      <c r="P25" s="23">
        <v>9950928.81</v>
      </c>
    </row>
    <row r="26" spans="2:16" ht="12">
      <c r="B26" s="21" t="s">
        <v>33</v>
      </c>
      <c r="C26" s="33">
        <v>327830.53</v>
      </c>
      <c r="D26" s="27">
        <v>312486.74</v>
      </c>
      <c r="E26" s="23">
        <v>522350.11</v>
      </c>
      <c r="F26" s="23">
        <v>522372.93</v>
      </c>
      <c r="G26" s="23">
        <v>692602.24</v>
      </c>
      <c r="H26" s="23">
        <v>704537.22</v>
      </c>
      <c r="I26" s="23">
        <v>680244.74</v>
      </c>
      <c r="J26" s="23">
        <v>667539.93</v>
      </c>
      <c r="K26" s="23">
        <v>695095.66</v>
      </c>
      <c r="L26" s="23">
        <v>719510.45</v>
      </c>
      <c r="M26" s="23">
        <v>746584.88</v>
      </c>
      <c r="N26" s="23">
        <v>1022930.5</v>
      </c>
      <c r="O26" s="21" t="s">
        <v>33</v>
      </c>
      <c r="P26" s="23">
        <v>7614085.93</v>
      </c>
    </row>
    <row r="27" spans="2:16" ht="12">
      <c r="B27" s="21" t="s">
        <v>34</v>
      </c>
      <c r="C27" s="33">
        <v>168194.07</v>
      </c>
      <c r="D27" s="27">
        <v>134125.89</v>
      </c>
      <c r="E27" s="23">
        <v>107175.14</v>
      </c>
      <c r="F27" s="23">
        <v>99051.93</v>
      </c>
      <c r="G27" s="23">
        <v>129076.18</v>
      </c>
      <c r="H27" s="23">
        <v>99051.95</v>
      </c>
      <c r="I27" s="23">
        <v>108757.48</v>
      </c>
      <c r="J27" s="23">
        <v>108565.96</v>
      </c>
      <c r="K27" s="23">
        <v>102317.84</v>
      </c>
      <c r="L27" s="23">
        <v>154657.52</v>
      </c>
      <c r="M27" s="23">
        <v>92125.49</v>
      </c>
      <c r="N27" s="23">
        <v>193982.32</v>
      </c>
      <c r="O27" s="21" t="s">
        <v>34</v>
      </c>
      <c r="P27" s="23">
        <v>1497081.77</v>
      </c>
    </row>
    <row r="28" spans="2:16" ht="12">
      <c r="B28" s="21" t="s">
        <v>35</v>
      </c>
      <c r="C28" s="32">
        <v>255321.35</v>
      </c>
      <c r="D28" s="27">
        <v>237366.83</v>
      </c>
      <c r="E28" s="23">
        <v>270627.67</v>
      </c>
      <c r="F28" s="23">
        <v>270864.98</v>
      </c>
      <c r="G28" s="23">
        <v>270870.36</v>
      </c>
      <c r="H28" s="23">
        <v>232029.22</v>
      </c>
      <c r="I28" s="23">
        <v>180970.65</v>
      </c>
      <c r="J28" s="23">
        <v>242879.05</v>
      </c>
      <c r="K28" s="23">
        <v>270833.89</v>
      </c>
      <c r="L28" s="23">
        <v>274404.57</v>
      </c>
      <c r="M28" s="23">
        <v>895308.62</v>
      </c>
      <c r="N28" s="23">
        <v>233175.56</v>
      </c>
      <c r="O28" s="21" t="s">
        <v>35</v>
      </c>
      <c r="P28" s="23">
        <v>3634652.75</v>
      </c>
    </row>
    <row r="29" spans="2:16" ht="12">
      <c r="B29" s="21" t="s">
        <v>36</v>
      </c>
      <c r="C29" s="33">
        <v>245660.9</v>
      </c>
      <c r="D29" s="27">
        <v>82322.46</v>
      </c>
      <c r="E29" s="23">
        <v>129218.9</v>
      </c>
      <c r="F29" s="23">
        <v>129518.84</v>
      </c>
      <c r="G29" s="23">
        <v>129858.25</v>
      </c>
      <c r="H29" s="23">
        <v>99903.92</v>
      </c>
      <c r="I29" s="23">
        <v>148303.38</v>
      </c>
      <c r="J29" s="23">
        <v>103168.62</v>
      </c>
      <c r="K29" s="23">
        <v>129755.52</v>
      </c>
      <c r="L29" s="23">
        <v>168127.48</v>
      </c>
      <c r="M29" s="23">
        <v>129988.42</v>
      </c>
      <c r="N29" s="23">
        <v>186811.1</v>
      </c>
      <c r="O29" s="21" t="s">
        <v>36</v>
      </c>
      <c r="P29" s="23">
        <v>1682637.79</v>
      </c>
    </row>
    <row r="30" spans="2:16" ht="12">
      <c r="B30" s="21" t="s">
        <v>37</v>
      </c>
      <c r="C30" s="33">
        <v>100602.59</v>
      </c>
      <c r="D30" s="27">
        <v>140652.03</v>
      </c>
      <c r="E30" s="23">
        <v>140652.03</v>
      </c>
      <c r="F30" s="23">
        <v>199591.93</v>
      </c>
      <c r="G30" s="23">
        <v>202538.92</v>
      </c>
      <c r="H30" s="23">
        <v>172280.6</v>
      </c>
      <c r="I30" s="23">
        <v>198947.72</v>
      </c>
      <c r="J30" s="23">
        <v>202538.92</v>
      </c>
      <c r="K30" s="23">
        <v>233553.36</v>
      </c>
      <c r="L30" s="23">
        <v>172432.13</v>
      </c>
      <c r="M30" s="23">
        <v>212030.64</v>
      </c>
      <c r="N30" s="23">
        <v>213597.41</v>
      </c>
      <c r="O30" s="21" t="s">
        <v>37</v>
      </c>
      <c r="P30" s="23">
        <v>2189418.28</v>
      </c>
    </row>
    <row r="31" spans="2:16" ht="12">
      <c r="B31" s="21" t="s">
        <v>63</v>
      </c>
      <c r="C31" s="33"/>
      <c r="D31" s="27"/>
      <c r="E31" s="23"/>
      <c r="F31" s="23"/>
      <c r="G31" s="22"/>
      <c r="H31" s="23">
        <v>31272</v>
      </c>
      <c r="I31" s="22"/>
      <c r="J31" s="22"/>
      <c r="K31" s="22"/>
      <c r="L31" s="22"/>
      <c r="M31" s="23">
        <v>2875</v>
      </c>
      <c r="N31" s="22"/>
      <c r="O31" s="21" t="s">
        <v>63</v>
      </c>
      <c r="P31" s="23">
        <v>34147</v>
      </c>
    </row>
    <row r="32" spans="2:16" ht="24">
      <c r="B32" s="21" t="s">
        <v>50</v>
      </c>
      <c r="C32" s="33"/>
      <c r="D32" s="27">
        <v>75667.44</v>
      </c>
      <c r="E32" s="23">
        <v>159755.82</v>
      </c>
      <c r="F32" s="23">
        <v>176799.19</v>
      </c>
      <c r="G32" s="23">
        <v>175292.88</v>
      </c>
      <c r="H32" s="23">
        <v>175310.16</v>
      </c>
      <c r="I32" s="23">
        <v>141542.57</v>
      </c>
      <c r="J32" s="23">
        <v>181123.88</v>
      </c>
      <c r="K32" s="23">
        <v>198949.94</v>
      </c>
      <c r="L32" s="23">
        <v>181828.94</v>
      </c>
      <c r="M32" s="23">
        <v>17702.51</v>
      </c>
      <c r="N32" s="23">
        <v>69960.59</v>
      </c>
      <c r="O32" s="21" t="s">
        <v>50</v>
      </c>
      <c r="P32" s="23">
        <v>1553933.92</v>
      </c>
    </row>
    <row r="33" spans="2:16" ht="24">
      <c r="B33" s="21" t="s">
        <v>51</v>
      </c>
      <c r="C33" s="32"/>
      <c r="D33" s="27">
        <v>110265.41</v>
      </c>
      <c r="E33" s="23">
        <v>118037.55</v>
      </c>
      <c r="F33" s="23">
        <v>117933.72</v>
      </c>
      <c r="G33" s="23">
        <v>118037.55</v>
      </c>
      <c r="H33" s="23">
        <v>164156.83</v>
      </c>
      <c r="I33" s="23">
        <v>63362</v>
      </c>
      <c r="J33" s="23">
        <v>118037.55</v>
      </c>
      <c r="K33" s="23">
        <v>117933.72</v>
      </c>
      <c r="L33" s="23">
        <v>118200.43</v>
      </c>
      <c r="M33" s="23">
        <v>149750.38</v>
      </c>
      <c r="N33" s="23">
        <v>92105.29</v>
      </c>
      <c r="O33" s="21" t="s">
        <v>51</v>
      </c>
      <c r="P33" s="23">
        <v>1287820.43</v>
      </c>
    </row>
    <row r="34" spans="2:16" ht="12">
      <c r="B34" s="21" t="s">
        <v>38</v>
      </c>
      <c r="C34" s="33">
        <v>10516.25</v>
      </c>
      <c r="D34" s="27">
        <v>12553.95</v>
      </c>
      <c r="E34" s="23">
        <v>31696.64</v>
      </c>
      <c r="F34" s="23">
        <v>15722</v>
      </c>
      <c r="G34" s="23">
        <v>39993.37</v>
      </c>
      <c r="H34" s="23">
        <v>33062.41</v>
      </c>
      <c r="I34" s="23">
        <v>15784.67</v>
      </c>
      <c r="J34" s="23">
        <v>21820.29</v>
      </c>
      <c r="K34" s="23">
        <v>59882.42</v>
      </c>
      <c r="L34" s="23">
        <v>28930.71</v>
      </c>
      <c r="M34" s="23">
        <v>25502.77</v>
      </c>
      <c r="N34" s="23">
        <v>47022.7</v>
      </c>
      <c r="O34" s="21" t="s">
        <v>38</v>
      </c>
      <c r="P34" s="23">
        <v>342488.18</v>
      </c>
    </row>
    <row r="35" spans="2:16" ht="12">
      <c r="B35" s="21" t="s">
        <v>39</v>
      </c>
      <c r="C35" s="32">
        <v>41380.21</v>
      </c>
      <c r="D35" s="27">
        <v>114818.65</v>
      </c>
      <c r="E35" s="23">
        <v>114818.65</v>
      </c>
      <c r="F35" s="23">
        <v>114818.65</v>
      </c>
      <c r="G35" s="23">
        <v>116999.2</v>
      </c>
      <c r="H35" s="23">
        <v>117933.72</v>
      </c>
      <c r="I35" s="23">
        <v>131507.43</v>
      </c>
      <c r="J35" s="23">
        <v>103282.15</v>
      </c>
      <c r="K35" s="23">
        <v>118154.67</v>
      </c>
      <c r="L35" s="23">
        <v>118661.1</v>
      </c>
      <c r="M35" s="23">
        <v>107428.42</v>
      </c>
      <c r="N35" s="23">
        <v>157214.07</v>
      </c>
      <c r="O35" s="21" t="s">
        <v>39</v>
      </c>
      <c r="P35" s="23">
        <v>1357016.92</v>
      </c>
    </row>
    <row r="36" spans="2:16" ht="12">
      <c r="B36" s="21" t="s">
        <v>78</v>
      </c>
      <c r="C36" s="33"/>
      <c r="D36" s="27"/>
      <c r="E36" s="23">
        <v>48800</v>
      </c>
      <c r="F36" s="23"/>
      <c r="G36" s="23"/>
      <c r="H36" s="23"/>
      <c r="I36" s="23"/>
      <c r="J36" s="23"/>
      <c r="K36" s="23"/>
      <c r="L36" s="23"/>
      <c r="M36" s="23"/>
      <c r="N36" s="23"/>
      <c r="O36" s="21" t="s">
        <v>78</v>
      </c>
      <c r="P36" s="23">
        <v>48800</v>
      </c>
    </row>
    <row r="37" spans="2:16" ht="12">
      <c r="B37" s="21" t="s">
        <v>40</v>
      </c>
      <c r="C37" s="33">
        <v>5467.5</v>
      </c>
      <c r="D37" s="27">
        <v>216736.1</v>
      </c>
      <c r="E37" s="23">
        <v>19318.3</v>
      </c>
      <c r="F37" s="23">
        <v>68845.5</v>
      </c>
      <c r="G37" s="23">
        <v>117180</v>
      </c>
      <c r="H37" s="23">
        <v>5550</v>
      </c>
      <c r="I37" s="23">
        <v>48790</v>
      </c>
      <c r="J37" s="23">
        <v>120845</v>
      </c>
      <c r="K37" s="22"/>
      <c r="L37" s="23">
        <v>165830</v>
      </c>
      <c r="M37" s="23">
        <v>58380</v>
      </c>
      <c r="N37" s="23"/>
      <c r="O37" s="21" t="s">
        <v>40</v>
      </c>
      <c r="P37" s="23">
        <v>826942.4</v>
      </c>
    </row>
    <row r="38" spans="2:16" ht="12">
      <c r="B38" s="21" t="s">
        <v>41</v>
      </c>
      <c r="C38" s="33">
        <v>2651887.04</v>
      </c>
      <c r="D38" s="27">
        <v>4284570.96</v>
      </c>
      <c r="E38" s="23">
        <v>717080.01</v>
      </c>
      <c r="F38" s="23">
        <v>1760853.6</v>
      </c>
      <c r="G38" s="23">
        <v>917440.34</v>
      </c>
      <c r="H38" s="23">
        <v>1732790.21</v>
      </c>
      <c r="I38" s="23">
        <v>4632789.46</v>
      </c>
      <c r="J38" s="23">
        <v>1078096.62</v>
      </c>
      <c r="K38" s="23">
        <v>633172.04</v>
      </c>
      <c r="L38" s="23">
        <v>1660226.2</v>
      </c>
      <c r="M38" s="23">
        <v>5863468.47</v>
      </c>
      <c r="N38" s="23">
        <v>3784136.62</v>
      </c>
      <c r="O38" s="21" t="s">
        <v>41</v>
      </c>
      <c r="P38" s="23">
        <v>29716511.57</v>
      </c>
    </row>
    <row r="39" spans="2:16" ht="12">
      <c r="B39" s="21" t="s">
        <v>64</v>
      </c>
      <c r="C39" s="33"/>
      <c r="D39" s="27"/>
      <c r="E39" s="23"/>
      <c r="F39" s="23"/>
      <c r="G39" s="22"/>
      <c r="H39" s="23">
        <v>156000</v>
      </c>
      <c r="I39" s="23"/>
      <c r="J39" s="23">
        <v>57000</v>
      </c>
      <c r="K39" s="22"/>
      <c r="L39" s="22"/>
      <c r="M39" s="23">
        <v>42040</v>
      </c>
      <c r="N39" s="23">
        <v>171809.98</v>
      </c>
      <c r="O39" s="21" t="s">
        <v>64</v>
      </c>
      <c r="P39" s="23">
        <v>426849.98</v>
      </c>
    </row>
    <row r="40" spans="2:16" ht="12">
      <c r="B40" s="21" t="s">
        <v>42</v>
      </c>
      <c r="C40" s="32">
        <v>114521.21</v>
      </c>
      <c r="D40" s="27">
        <v>118671.25</v>
      </c>
      <c r="E40" s="23">
        <v>118982.76</v>
      </c>
      <c r="F40" s="23">
        <v>96565.7</v>
      </c>
      <c r="G40" s="23">
        <v>118982.75</v>
      </c>
      <c r="H40" s="23">
        <v>118878.92</v>
      </c>
      <c r="I40" s="23">
        <v>119702.76</v>
      </c>
      <c r="J40" s="23">
        <v>117440.72</v>
      </c>
      <c r="K40" s="23">
        <v>118878.92</v>
      </c>
      <c r="L40" s="23">
        <v>114860.78</v>
      </c>
      <c r="M40" s="23">
        <v>122401.03</v>
      </c>
      <c r="N40" s="23">
        <v>140294.61</v>
      </c>
      <c r="O40" s="21" t="s">
        <v>42</v>
      </c>
      <c r="P40" s="23">
        <v>1420181.41</v>
      </c>
    </row>
    <row r="41" spans="2:16" ht="24">
      <c r="B41" s="21" t="s">
        <v>52</v>
      </c>
      <c r="C41" s="32"/>
      <c r="D41" s="27">
        <v>250418.89</v>
      </c>
      <c r="E41" s="23">
        <v>238652.09</v>
      </c>
      <c r="F41" s="23">
        <v>239053.09</v>
      </c>
      <c r="G41" s="23">
        <v>238652.09</v>
      </c>
      <c r="H41" s="23">
        <v>239569.44</v>
      </c>
      <c r="I41" s="23">
        <v>183976.54</v>
      </c>
      <c r="J41" s="23">
        <v>188730.93</v>
      </c>
      <c r="K41" s="23">
        <v>240134.52</v>
      </c>
      <c r="L41" s="23">
        <v>278544.25</v>
      </c>
      <c r="M41" s="23">
        <v>628402.91</v>
      </c>
      <c r="N41" s="23">
        <v>132337.42</v>
      </c>
      <c r="O41" s="21" t="s">
        <v>52</v>
      </c>
      <c r="P41" s="23">
        <v>2858472.17</v>
      </c>
    </row>
    <row r="42" spans="2:16" ht="12">
      <c r="B42" s="21" t="s">
        <v>55</v>
      </c>
      <c r="C42" s="33"/>
      <c r="D42" s="27"/>
      <c r="E42" s="23">
        <v>669473.7</v>
      </c>
      <c r="F42" s="23"/>
      <c r="G42" s="22"/>
      <c r="H42" s="23">
        <v>196499.21</v>
      </c>
      <c r="I42" s="23"/>
      <c r="J42" s="23"/>
      <c r="K42" s="23"/>
      <c r="L42" s="23"/>
      <c r="M42" s="23"/>
      <c r="N42" s="23"/>
      <c r="O42" s="21" t="s">
        <v>55</v>
      </c>
      <c r="P42" s="23">
        <v>865972.91</v>
      </c>
    </row>
    <row r="43" spans="2:16" ht="12">
      <c r="B43" s="21" t="s">
        <v>43</v>
      </c>
      <c r="C43" s="35"/>
      <c r="D43" s="28"/>
      <c r="E43" s="22"/>
      <c r="F43" s="23">
        <v>378120</v>
      </c>
      <c r="G43" s="22"/>
      <c r="H43" s="23"/>
      <c r="I43" s="22"/>
      <c r="J43" s="22"/>
      <c r="K43" s="22"/>
      <c r="L43" s="23">
        <v>322364</v>
      </c>
      <c r="M43" s="23">
        <v>417202</v>
      </c>
      <c r="N43" s="22"/>
      <c r="O43" s="21" t="s">
        <v>43</v>
      </c>
      <c r="P43" s="23">
        <v>1117686</v>
      </c>
    </row>
    <row r="44" spans="2:16" ht="12">
      <c r="B44" s="21" t="s">
        <v>65</v>
      </c>
      <c r="C44" s="35"/>
      <c r="D44" s="28"/>
      <c r="E44" s="22"/>
      <c r="F44" s="23"/>
      <c r="G44" s="22"/>
      <c r="H44" s="22"/>
      <c r="I44" s="23">
        <v>492510.96</v>
      </c>
      <c r="J44" s="22"/>
      <c r="K44" s="22"/>
      <c r="L44" s="23"/>
      <c r="M44" s="23"/>
      <c r="N44" s="22"/>
      <c r="O44" s="21" t="s">
        <v>65</v>
      </c>
      <c r="P44" s="23">
        <v>492510.96</v>
      </c>
    </row>
    <row r="45" spans="2:16" ht="12">
      <c r="B45" s="21" t="s">
        <v>44</v>
      </c>
      <c r="C45" s="33">
        <v>439060.29</v>
      </c>
      <c r="D45" s="27">
        <v>517659.36</v>
      </c>
      <c r="E45" s="23">
        <v>539879.28</v>
      </c>
      <c r="F45" s="23">
        <v>515700.96</v>
      </c>
      <c r="G45" s="23">
        <v>566752.47</v>
      </c>
      <c r="H45" s="23">
        <v>524183.12</v>
      </c>
      <c r="I45" s="23">
        <v>527438.17</v>
      </c>
      <c r="J45" s="23">
        <v>584265.72</v>
      </c>
      <c r="K45" s="23">
        <v>621256.58</v>
      </c>
      <c r="L45" s="23">
        <v>529614.02</v>
      </c>
      <c r="M45" s="23">
        <v>560045.26</v>
      </c>
      <c r="N45" s="23">
        <v>711958.97</v>
      </c>
      <c r="O45" s="21" t="s">
        <v>44</v>
      </c>
      <c r="P45" s="23">
        <v>6637814.2</v>
      </c>
    </row>
    <row r="46" spans="2:16" ht="12">
      <c r="B46" s="21" t="s">
        <v>45</v>
      </c>
      <c r="C46" s="35"/>
      <c r="D46" s="28"/>
      <c r="E46" s="22"/>
      <c r="F46" s="23">
        <v>58667.23</v>
      </c>
      <c r="G46" s="23">
        <v>646850</v>
      </c>
      <c r="H46" s="23"/>
      <c r="I46" s="22"/>
      <c r="J46" s="23">
        <v>644050</v>
      </c>
      <c r="K46" s="22"/>
      <c r="L46" s="22"/>
      <c r="M46" s="22"/>
      <c r="N46" s="22"/>
      <c r="O46" s="21" t="s">
        <v>45</v>
      </c>
      <c r="P46" s="23">
        <v>1290900</v>
      </c>
    </row>
    <row r="47" spans="2:16" ht="12">
      <c r="B47" s="21" t="s">
        <v>59</v>
      </c>
      <c r="C47" s="35"/>
      <c r="D47" s="28"/>
      <c r="E47" s="22"/>
      <c r="F47" s="23"/>
      <c r="G47" s="23"/>
      <c r="H47" s="23"/>
      <c r="I47" s="22"/>
      <c r="J47" s="22"/>
      <c r="K47" s="22"/>
      <c r="L47" s="23">
        <v>12699</v>
      </c>
      <c r="M47" s="23">
        <v>97937.77</v>
      </c>
      <c r="N47" s="23">
        <v>118694.5</v>
      </c>
      <c r="O47" s="21" t="s">
        <v>59</v>
      </c>
      <c r="P47" s="23">
        <v>287998.5</v>
      </c>
    </row>
    <row r="48" spans="2:16" ht="12">
      <c r="B48" s="21" t="s">
        <v>70</v>
      </c>
      <c r="C48" s="35"/>
      <c r="D48" s="28"/>
      <c r="E48" s="22"/>
      <c r="F48" s="23"/>
      <c r="G48" s="23"/>
      <c r="H48" s="23"/>
      <c r="I48" s="22"/>
      <c r="J48" s="23">
        <v>232353.22</v>
      </c>
      <c r="K48" s="23">
        <v>232353.22</v>
      </c>
      <c r="L48" s="22"/>
      <c r="M48" s="23"/>
      <c r="O48" s="21" t="s">
        <v>70</v>
      </c>
      <c r="P48" s="23">
        <v>464706.44</v>
      </c>
    </row>
    <row r="49" spans="2:16" ht="12">
      <c r="B49" s="21" t="s">
        <v>74</v>
      </c>
      <c r="C49" s="35"/>
      <c r="D49" s="28"/>
      <c r="E49" s="22"/>
      <c r="F49" s="23"/>
      <c r="G49" s="23"/>
      <c r="H49" s="23"/>
      <c r="I49" s="22"/>
      <c r="J49" s="23">
        <v>150956</v>
      </c>
      <c r="K49" s="23">
        <v>92400</v>
      </c>
      <c r="L49" s="22"/>
      <c r="M49" s="23">
        <v>133980</v>
      </c>
      <c r="O49" s="21" t="s">
        <v>74</v>
      </c>
      <c r="P49" s="23">
        <v>377336</v>
      </c>
    </row>
    <row r="50" spans="2:16" ht="12">
      <c r="B50" s="21" t="s">
        <v>66</v>
      </c>
      <c r="C50" s="35"/>
      <c r="D50" s="28"/>
      <c r="E50" s="22"/>
      <c r="F50" s="23"/>
      <c r="G50" s="22"/>
      <c r="H50" s="22"/>
      <c r="I50" s="23">
        <v>521262</v>
      </c>
      <c r="J50" s="23">
        <v>347524</v>
      </c>
      <c r="K50" s="23">
        <v>521310</v>
      </c>
      <c r="L50" s="22"/>
      <c r="M50" s="23">
        <v>95331</v>
      </c>
      <c r="O50" s="21" t="s">
        <v>66</v>
      </c>
      <c r="P50" s="23">
        <v>1390096</v>
      </c>
    </row>
    <row r="51" spans="2:16" ht="12">
      <c r="B51" s="21" t="s">
        <v>56</v>
      </c>
      <c r="C51" s="35"/>
      <c r="D51" s="28"/>
      <c r="E51" s="22"/>
      <c r="F51" s="23">
        <v>110208</v>
      </c>
      <c r="G51" s="22"/>
      <c r="H51" s="23">
        <v>2628800</v>
      </c>
      <c r="I51" s="23">
        <v>101024</v>
      </c>
      <c r="J51" s="23">
        <v>1972402.08</v>
      </c>
      <c r="K51" s="22"/>
      <c r="L51" s="22"/>
      <c r="M51" s="23">
        <v>89320</v>
      </c>
      <c r="O51" s="21" t="s">
        <v>56</v>
      </c>
      <c r="P51" s="23">
        <v>4907765.08</v>
      </c>
    </row>
    <row r="52" spans="2:16" ht="12">
      <c r="B52" s="21" t="s">
        <v>57</v>
      </c>
      <c r="C52" s="35"/>
      <c r="D52" s="28"/>
      <c r="E52" s="23">
        <v>2687579.75</v>
      </c>
      <c r="F52" s="22"/>
      <c r="G52" s="23">
        <v>139507</v>
      </c>
      <c r="H52" s="22"/>
      <c r="I52" s="23"/>
      <c r="J52" s="23"/>
      <c r="K52" s="22"/>
      <c r="L52" s="22"/>
      <c r="M52" s="23"/>
      <c r="O52" s="21" t="s">
        <v>57</v>
      </c>
      <c r="P52" s="23">
        <v>2916406.75</v>
      </c>
    </row>
    <row r="53" spans="2:16" ht="12">
      <c r="B53" s="21" t="s">
        <v>71</v>
      </c>
      <c r="C53" s="35"/>
      <c r="D53" s="28"/>
      <c r="E53" s="23"/>
      <c r="F53" s="22"/>
      <c r="G53" s="23"/>
      <c r="H53" s="22"/>
      <c r="I53" s="22"/>
      <c r="J53" s="23">
        <v>34230</v>
      </c>
      <c r="K53" s="22"/>
      <c r="L53" s="22"/>
      <c r="M53" s="23"/>
      <c r="O53" s="21" t="s">
        <v>71</v>
      </c>
      <c r="P53" s="23">
        <v>34230</v>
      </c>
    </row>
    <row r="54" spans="2:16" ht="12">
      <c r="B54" s="21" t="s">
        <v>72</v>
      </c>
      <c r="C54" s="35"/>
      <c r="D54" s="28"/>
      <c r="E54" s="23"/>
      <c r="F54" s="22"/>
      <c r="G54" s="23"/>
      <c r="H54" s="22"/>
      <c r="I54" s="22"/>
      <c r="J54" s="23">
        <v>173770</v>
      </c>
      <c r="K54" s="22"/>
      <c r="L54" s="22"/>
      <c r="M54" s="23"/>
      <c r="O54" s="21" t="s">
        <v>72</v>
      </c>
      <c r="P54" s="23">
        <v>173770</v>
      </c>
    </row>
    <row r="55" spans="2:16" ht="12">
      <c r="B55" s="21" t="s">
        <v>53</v>
      </c>
      <c r="C55" s="35"/>
      <c r="D55" s="27">
        <v>75325</v>
      </c>
      <c r="E55" s="23"/>
      <c r="F55" s="22"/>
      <c r="G55" s="23"/>
      <c r="H55" s="22"/>
      <c r="I55" s="22"/>
      <c r="J55" s="23"/>
      <c r="K55" s="22"/>
      <c r="L55" s="22"/>
      <c r="M55" s="23"/>
      <c r="O55" s="21" t="s">
        <v>53</v>
      </c>
      <c r="P55" s="23">
        <v>75325</v>
      </c>
    </row>
    <row r="56" spans="2:16" ht="12">
      <c r="B56" s="21" t="s">
        <v>75</v>
      </c>
      <c r="C56" s="35"/>
      <c r="D56" s="27"/>
      <c r="E56" s="23"/>
      <c r="F56" s="22"/>
      <c r="G56" s="23"/>
      <c r="H56" s="22"/>
      <c r="I56" s="22"/>
      <c r="J56" s="22"/>
      <c r="K56" s="23">
        <v>36736</v>
      </c>
      <c r="L56" s="22"/>
      <c r="M56" s="23"/>
      <c r="O56" s="21" t="s">
        <v>75</v>
      </c>
      <c r="P56" s="23">
        <v>36736</v>
      </c>
    </row>
    <row r="57" spans="2:16" ht="12">
      <c r="B57" s="21" t="s">
        <v>60</v>
      </c>
      <c r="C57" s="35"/>
      <c r="D57" s="27"/>
      <c r="E57" s="23"/>
      <c r="F57" s="22"/>
      <c r="G57" s="23">
        <v>442734</v>
      </c>
      <c r="H57" s="22"/>
      <c r="I57" s="23">
        <v>483019.67</v>
      </c>
      <c r="J57" s="23">
        <v>139016</v>
      </c>
      <c r="K57" s="23">
        <v>483019.67</v>
      </c>
      <c r="L57" s="22"/>
      <c r="M57" s="23"/>
      <c r="O57" s="21" t="s">
        <v>60</v>
      </c>
      <c r="P57" s="23">
        <v>1547789.34</v>
      </c>
    </row>
    <row r="58" spans="2:16" ht="12">
      <c r="B58" s="21" t="s">
        <v>76</v>
      </c>
      <c r="C58" s="35"/>
      <c r="D58" s="27"/>
      <c r="E58" s="23"/>
      <c r="F58" s="22"/>
      <c r="G58" s="23"/>
      <c r="H58" s="22"/>
      <c r="I58" s="23"/>
      <c r="J58" s="23">
        <v>1971600</v>
      </c>
      <c r="K58" s="23"/>
      <c r="L58" s="22"/>
      <c r="M58" s="23"/>
      <c r="O58" s="21" t="s">
        <v>76</v>
      </c>
      <c r="P58" s="23">
        <v>1971600</v>
      </c>
    </row>
    <row r="59" spans="2:16" ht="12">
      <c r="B59" s="21" t="s">
        <v>67</v>
      </c>
      <c r="C59" s="35"/>
      <c r="D59" s="27"/>
      <c r="E59" s="23"/>
      <c r="F59" s="22"/>
      <c r="G59" s="22"/>
      <c r="H59" s="23">
        <v>1807300</v>
      </c>
      <c r="I59" s="23">
        <v>3121700</v>
      </c>
      <c r="J59" s="23"/>
      <c r="K59" s="23"/>
      <c r="L59" s="22"/>
      <c r="M59" s="23"/>
      <c r="O59" s="21" t="s">
        <v>67</v>
      </c>
      <c r="P59" s="23">
        <v>4929000</v>
      </c>
    </row>
    <row r="60" spans="2:16" ht="12">
      <c r="B60" s="21" t="s">
        <v>58</v>
      </c>
      <c r="C60" s="35"/>
      <c r="D60" s="27"/>
      <c r="E60" s="23">
        <v>220418</v>
      </c>
      <c r="F60" s="22"/>
      <c r="G60" s="22"/>
      <c r="H60" s="23">
        <v>220418</v>
      </c>
      <c r="I60" s="23"/>
      <c r="J60" s="23"/>
      <c r="K60" s="23"/>
      <c r="L60" s="22"/>
      <c r="M60" s="23"/>
      <c r="O60" s="21" t="s">
        <v>58</v>
      </c>
      <c r="P60" s="23">
        <v>440836</v>
      </c>
    </row>
    <row r="61" spans="2:16" ht="12">
      <c r="B61" s="21" t="s">
        <v>68</v>
      </c>
      <c r="C61" s="35"/>
      <c r="D61" s="27"/>
      <c r="E61" s="23"/>
      <c r="F61" s="22"/>
      <c r="G61" s="22"/>
      <c r="H61" s="23">
        <v>184800</v>
      </c>
      <c r="I61" s="23">
        <v>231049.42</v>
      </c>
      <c r="J61" s="22"/>
      <c r="K61" s="23">
        <v>361270.12</v>
      </c>
      <c r="L61" s="22"/>
      <c r="M61" s="23"/>
      <c r="O61" s="21" t="s">
        <v>68</v>
      </c>
      <c r="P61" s="23">
        <v>777119.54</v>
      </c>
    </row>
    <row r="62" spans="2:16" ht="12">
      <c r="B62" s="21" t="s">
        <v>46</v>
      </c>
      <c r="C62" s="33">
        <v>429656.48</v>
      </c>
      <c r="D62" s="27">
        <v>819761.36</v>
      </c>
      <c r="E62" s="23"/>
      <c r="F62" s="22"/>
      <c r="G62" s="22"/>
      <c r="H62" s="23"/>
      <c r="I62" s="23"/>
      <c r="J62" s="22"/>
      <c r="K62" s="23"/>
      <c r="L62" s="22"/>
      <c r="M62" s="23"/>
      <c r="O62" s="21" t="s">
        <v>46</v>
      </c>
      <c r="P62" s="23">
        <v>1249417.84</v>
      </c>
    </row>
    <row r="63" spans="2:16" ht="12">
      <c r="B63" s="21" t="s">
        <v>61</v>
      </c>
      <c r="C63" s="33"/>
      <c r="D63" s="27"/>
      <c r="E63" s="23"/>
      <c r="F63" s="22"/>
      <c r="G63" s="23">
        <v>3286000</v>
      </c>
      <c r="H63" s="22"/>
      <c r="I63" s="23"/>
      <c r="J63" s="22"/>
      <c r="K63" s="23"/>
      <c r="L63" s="22"/>
      <c r="M63" s="23"/>
      <c r="O63" s="21" t="s">
        <v>61</v>
      </c>
      <c r="P63" s="23">
        <v>3286000</v>
      </c>
    </row>
    <row r="64" spans="2:16" ht="12">
      <c r="B64" s="21" t="s">
        <v>62</v>
      </c>
      <c r="C64" s="33"/>
      <c r="D64" s="27"/>
      <c r="E64" s="23"/>
      <c r="F64" s="22"/>
      <c r="G64" s="23">
        <v>95089.06</v>
      </c>
      <c r="H64" s="22"/>
      <c r="I64" s="22"/>
      <c r="J64" s="23">
        <v>95089.06</v>
      </c>
      <c r="K64" s="23">
        <v>2224134.99</v>
      </c>
      <c r="L64" s="22"/>
      <c r="M64" s="23">
        <v>376843.28</v>
      </c>
      <c r="N64" s="23">
        <v>753686.56</v>
      </c>
      <c r="O64" s="21" t="s">
        <v>62</v>
      </c>
      <c r="P64" s="23">
        <v>3544842.95</v>
      </c>
    </row>
    <row r="65" spans="2:16" ht="12">
      <c r="B65" s="21" t="s">
        <v>77</v>
      </c>
      <c r="C65" s="33"/>
      <c r="D65" s="27"/>
      <c r="E65" s="23"/>
      <c r="F65" s="22"/>
      <c r="G65" s="23"/>
      <c r="H65" s="22"/>
      <c r="I65" s="22"/>
      <c r="J65" s="23">
        <v>2135900</v>
      </c>
      <c r="K65" s="22"/>
      <c r="L65" s="23">
        <v>3121700</v>
      </c>
      <c r="M65" s="23"/>
      <c r="N65" s="23"/>
      <c r="O65" s="21" t="s">
        <v>73</v>
      </c>
      <c r="P65" s="23">
        <v>5257600</v>
      </c>
    </row>
    <row r="66" spans="2:16" ht="12">
      <c r="B66" s="21" t="s">
        <v>54</v>
      </c>
      <c r="C66" s="33"/>
      <c r="D66" s="27">
        <v>370810</v>
      </c>
      <c r="E66" s="22"/>
      <c r="F66" s="23">
        <v>360824.2</v>
      </c>
      <c r="G66" s="23"/>
      <c r="H66" s="22"/>
      <c r="I66" s="22"/>
      <c r="J66" s="23"/>
      <c r="K66" s="22"/>
      <c r="L66" s="23"/>
      <c r="M66" s="23"/>
      <c r="N66" s="23"/>
      <c r="O66" s="21" t="s">
        <v>54</v>
      </c>
      <c r="P66" s="23">
        <v>731634.2</v>
      </c>
    </row>
    <row r="67" spans="2:16" ht="24">
      <c r="B67" s="21" t="s">
        <v>23</v>
      </c>
      <c r="C67" s="33">
        <v>1253119.3</v>
      </c>
      <c r="D67" s="27">
        <v>1121676</v>
      </c>
      <c r="E67" s="23">
        <v>3847357</v>
      </c>
      <c r="F67" s="23">
        <v>1841848</v>
      </c>
      <c r="G67" s="23">
        <v>908002</v>
      </c>
      <c r="H67" s="23">
        <v>1170001</v>
      </c>
      <c r="I67" s="23">
        <v>913204</v>
      </c>
      <c r="J67" s="23">
        <v>1934909</v>
      </c>
      <c r="K67" s="23">
        <v>1404539</v>
      </c>
      <c r="L67" s="23">
        <v>849265</v>
      </c>
      <c r="M67" s="23">
        <v>1181995</v>
      </c>
      <c r="N67" s="23">
        <v>2255410</v>
      </c>
      <c r="O67" s="21" t="s">
        <v>23</v>
      </c>
      <c r="P67" s="23">
        <v>18681325.3</v>
      </c>
    </row>
    <row r="68" spans="2:16" ht="24">
      <c r="B68" s="21" t="s">
        <v>81</v>
      </c>
      <c r="C68" s="33"/>
      <c r="D68" s="27"/>
      <c r="E68" s="23"/>
      <c r="F68" s="23"/>
      <c r="G68" s="23"/>
      <c r="H68" s="23"/>
      <c r="I68" s="23"/>
      <c r="J68" s="23"/>
      <c r="K68" s="23"/>
      <c r="L68" s="23"/>
      <c r="M68" s="23">
        <v>1251110</v>
      </c>
      <c r="N68" s="23"/>
      <c r="O68" s="21" t="s">
        <v>81</v>
      </c>
      <c r="P68" s="23">
        <v>1251110</v>
      </c>
    </row>
    <row r="69" spans="2:16" ht="12">
      <c r="B69" s="21" t="s">
        <v>47</v>
      </c>
      <c r="C69" s="32">
        <v>228790.95</v>
      </c>
      <c r="D69" s="27">
        <v>197222.68</v>
      </c>
      <c r="E69" s="23">
        <v>333406.86</v>
      </c>
      <c r="F69" s="23">
        <v>295283.28</v>
      </c>
      <c r="G69" s="23">
        <v>373754.75</v>
      </c>
      <c r="H69" s="23">
        <v>463651.33</v>
      </c>
      <c r="I69" s="23">
        <v>391682.34</v>
      </c>
      <c r="J69" s="23">
        <v>317671.73</v>
      </c>
      <c r="K69" s="23">
        <v>339167.29</v>
      </c>
      <c r="L69" s="23">
        <v>355028.92</v>
      </c>
      <c r="M69" s="23">
        <v>350200.31000000006</v>
      </c>
      <c r="N69" s="23">
        <v>446527.51</v>
      </c>
      <c r="O69" s="21" t="s">
        <v>47</v>
      </c>
      <c r="P69" s="23">
        <v>4092387.95</v>
      </c>
    </row>
    <row r="70" spans="2:16" ht="12.75" thickBot="1">
      <c r="B70" s="21" t="s">
        <v>69</v>
      </c>
      <c r="C70" s="36"/>
      <c r="D70" s="29"/>
      <c r="E70" s="30"/>
      <c r="F70" s="30"/>
      <c r="G70" s="22"/>
      <c r="H70" s="23">
        <v>517544.48</v>
      </c>
      <c r="I70" s="23">
        <v>959680.95</v>
      </c>
      <c r="J70" s="22"/>
      <c r="K70" s="23">
        <v>654188.71</v>
      </c>
      <c r="L70" s="30"/>
      <c r="M70" s="30"/>
      <c r="N70" s="30"/>
      <c r="O70" s="21" t="s">
        <v>69</v>
      </c>
      <c r="P70" s="23">
        <v>2131414.14</v>
      </c>
    </row>
    <row r="71" spans="2:16" ht="12.75" thickBot="1">
      <c r="B71" s="24" t="s">
        <v>48</v>
      </c>
      <c r="C71" s="25">
        <v>10256250.15</v>
      </c>
      <c r="D71" s="25">
        <v>13534931.42</v>
      </c>
      <c r="E71" s="25">
        <v>17799232.77</v>
      </c>
      <c r="F71" s="25">
        <v>12589584.75</v>
      </c>
      <c r="G71" s="25">
        <v>15197103.18</v>
      </c>
      <c r="H71" s="25">
        <v>19624702</v>
      </c>
      <c r="I71" s="25">
        <v>18638697.35</v>
      </c>
      <c r="J71" s="25">
        <v>18789238.82</v>
      </c>
      <c r="K71" s="25">
        <v>15688886.34</v>
      </c>
      <c r="L71" s="25">
        <v>13789710.05</v>
      </c>
      <c r="M71" s="25">
        <v>17497874.09</v>
      </c>
      <c r="N71" s="25">
        <v>15682514.48</v>
      </c>
      <c r="O71" s="24" t="s">
        <v>48</v>
      </c>
      <c r="P71" s="25">
        <v>189088725.4</v>
      </c>
    </row>
    <row r="72" spans="8:13" ht="11.25">
      <c r="H72" s="9"/>
      <c r="J72"/>
      <c r="K72"/>
      <c r="L72"/>
      <c r="M72" s="31"/>
    </row>
    <row r="73" spans="3:13" ht="11.25">
      <c r="C73" s="26">
        <f>C71-C18</f>
        <v>0</v>
      </c>
      <c r="D73" s="26">
        <f>D71-D18</f>
        <v>0</v>
      </c>
      <c r="E73" s="26">
        <f>E71-E18</f>
        <v>0</v>
      </c>
      <c r="F73" s="26" t="e">
        <f>#REF!-F18</f>
        <v>#REF!</v>
      </c>
      <c r="K73"/>
      <c r="L73"/>
      <c r="M73"/>
    </row>
    <row r="74" spans="11:13" ht="11.25">
      <c r="K74"/>
      <c r="L74"/>
      <c r="M74"/>
    </row>
    <row r="75" spans="11:13" ht="11.25">
      <c r="K75"/>
      <c r="L75"/>
      <c r="M75"/>
    </row>
    <row r="76" spans="9:13" ht="11.25">
      <c r="I76" s="9"/>
      <c r="K76"/>
      <c r="L76"/>
      <c r="M76"/>
    </row>
    <row r="77" spans="9:13" ht="11.25">
      <c r="I77" s="9"/>
      <c r="K77"/>
      <c r="L77"/>
      <c r="M77"/>
    </row>
    <row r="78" spans="10:13" ht="11.25">
      <c r="J78"/>
      <c r="K78" s="9"/>
      <c r="L78"/>
      <c r="M78"/>
    </row>
    <row r="79" spans="10:13" ht="11.25">
      <c r="J79"/>
      <c r="K79" s="9"/>
      <c r="L79"/>
      <c r="M79"/>
    </row>
    <row r="80" spans="10:13" ht="11.25">
      <c r="J80"/>
      <c r="K80" s="9"/>
      <c r="L80"/>
      <c r="M80"/>
    </row>
    <row r="81" spans="11:13" ht="11.25">
      <c r="K81" s="9"/>
      <c r="L81"/>
      <c r="M81"/>
    </row>
    <row r="82" spans="12:13" ht="11.25">
      <c r="L82"/>
      <c r="M82"/>
    </row>
    <row r="83" spans="11:13" ht="11.25">
      <c r="K83"/>
      <c r="L83"/>
      <c r="M83"/>
    </row>
    <row r="84" spans="11:13" ht="11.25">
      <c r="K84" s="9"/>
      <c r="L84"/>
      <c r="M84"/>
    </row>
    <row r="85" spans="12:13" ht="11.25">
      <c r="L85"/>
      <c r="M85"/>
    </row>
    <row r="86" spans="12:13" ht="11.25">
      <c r="L86"/>
      <c r="M86"/>
    </row>
    <row r="87" spans="12:13" ht="11.25">
      <c r="L87"/>
      <c r="M87"/>
    </row>
    <row r="88" spans="12:13" ht="11.25">
      <c r="L88"/>
      <c r="M88"/>
    </row>
    <row r="89" spans="12:13" ht="11.25">
      <c r="L89"/>
      <c r="M89"/>
    </row>
    <row r="90" spans="12:13" ht="11.25">
      <c r="L90"/>
      <c r="M90"/>
    </row>
    <row r="91" spans="12:13" ht="11.25">
      <c r="L91"/>
      <c r="M91"/>
    </row>
    <row r="92" spans="12:13" ht="11.25">
      <c r="L92"/>
      <c r="M92"/>
    </row>
    <row r="93" spans="12:13" ht="11.25">
      <c r="L93"/>
      <c r="M93"/>
    </row>
    <row r="94" spans="12:13" ht="11.25">
      <c r="L94"/>
      <c r="M94"/>
    </row>
    <row r="95" spans="12:13" ht="11.25">
      <c r="L95"/>
      <c r="M95"/>
    </row>
    <row r="96" spans="12:13" ht="11.25">
      <c r="L96"/>
      <c r="M96"/>
    </row>
    <row r="97" spans="12:13" ht="11.25">
      <c r="L97"/>
      <c r="M97"/>
    </row>
    <row r="98" spans="12:13" ht="11.25">
      <c r="L98"/>
      <c r="M98"/>
    </row>
    <row r="99" spans="12:13" ht="11.25">
      <c r="L99" s="9"/>
      <c r="M99"/>
    </row>
    <row r="100" ht="11.25">
      <c r="M100"/>
    </row>
    <row r="101" ht="11.25">
      <c r="M101"/>
    </row>
    <row r="102" ht="11.25">
      <c r="M102"/>
    </row>
    <row r="103" ht="11.25">
      <c r="M103"/>
    </row>
    <row r="104" ht="11.25">
      <c r="M104"/>
    </row>
    <row r="105" ht="11.25">
      <c r="M105"/>
    </row>
    <row r="106" ht="11.25">
      <c r="M106"/>
    </row>
  </sheetData>
  <sheetProtection/>
  <mergeCells count="18">
    <mergeCell ref="A1:B1"/>
    <mergeCell ref="A2:B2"/>
    <mergeCell ref="A11:B11"/>
    <mergeCell ref="A13:B13"/>
    <mergeCell ref="A16:B16"/>
    <mergeCell ref="A18:B18"/>
    <mergeCell ref="A3:B3"/>
    <mergeCell ref="A9:B9"/>
    <mergeCell ref="A6:B6"/>
    <mergeCell ref="A7:B7"/>
    <mergeCell ref="L19:M19"/>
    <mergeCell ref="A10:B10"/>
    <mergeCell ref="A4:B4"/>
    <mergeCell ref="A5:B5"/>
    <mergeCell ref="A8:B8"/>
    <mergeCell ref="A14:B14"/>
    <mergeCell ref="A15:B15"/>
    <mergeCell ref="A12:B1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N16" sqref="N16"/>
    </sheetView>
  </sheetViews>
  <sheetFormatPr defaultColWidth="10.66015625" defaultRowHeight="11.25"/>
  <cols>
    <col min="1" max="1" width="10.5" style="1" customWidth="1"/>
    <col min="2" max="2" width="41.66015625" style="1" customWidth="1"/>
    <col min="3" max="3" width="16.33203125" style="9" customWidth="1"/>
    <col min="4" max="4" width="17" style="1" customWidth="1"/>
    <col min="5" max="5" width="16.66015625" style="1" customWidth="1"/>
    <col min="6" max="6" width="17.33203125" style="1" customWidth="1"/>
    <col min="7" max="7" width="17.5" style="2" customWidth="1"/>
    <col min="8" max="8" width="17.33203125" style="1" customWidth="1"/>
    <col min="9" max="11" width="16" style="1" customWidth="1"/>
    <col min="12" max="12" width="16.66015625" style="1" customWidth="1"/>
    <col min="13" max="13" width="16" style="9" customWidth="1"/>
    <col min="14" max="14" width="21.66015625" style="0" customWidth="1"/>
    <col min="15" max="15" width="17.5" style="0" customWidth="1"/>
  </cols>
  <sheetData>
    <row r="1" spans="1:15" s="11" customFormat="1" ht="18" customHeight="1">
      <c r="A1" s="40"/>
      <c r="B1" s="40"/>
      <c r="C1" s="10" t="s">
        <v>18</v>
      </c>
      <c r="D1" s="10" t="s">
        <v>1</v>
      </c>
      <c r="E1" s="10" t="s">
        <v>2</v>
      </c>
      <c r="F1" s="10" t="s">
        <v>3</v>
      </c>
      <c r="G1" s="10" t="s">
        <v>4</v>
      </c>
      <c r="H1" s="10" t="s">
        <v>5</v>
      </c>
      <c r="I1" s="10" t="s">
        <v>6</v>
      </c>
      <c r="J1" s="10" t="s">
        <v>7</v>
      </c>
      <c r="K1" s="10" t="s">
        <v>8</v>
      </c>
      <c r="L1" s="10" t="s">
        <v>9</v>
      </c>
      <c r="M1" s="15" t="s">
        <v>10</v>
      </c>
      <c r="N1" s="10" t="s">
        <v>11</v>
      </c>
      <c r="O1" s="18" t="s">
        <v>26</v>
      </c>
    </row>
    <row r="2" spans="1:15" s="3" customFormat="1" ht="15.75" customHeight="1">
      <c r="A2" s="39" t="s">
        <v>25</v>
      </c>
      <c r="B2" s="39"/>
      <c r="C2" s="15">
        <v>2702040.26</v>
      </c>
      <c r="D2" s="15">
        <v>2727278.5</v>
      </c>
      <c r="E2" s="15">
        <v>4858348.59</v>
      </c>
      <c r="F2" s="15">
        <v>3388686.16</v>
      </c>
      <c r="G2" s="15">
        <v>3085216.89</v>
      </c>
      <c r="H2" s="15">
        <v>4300341.62</v>
      </c>
      <c r="I2" s="15">
        <v>2875093.03</v>
      </c>
      <c r="J2" s="15">
        <v>2747808.5100000002</v>
      </c>
      <c r="K2" s="15">
        <v>2759643.57</v>
      </c>
      <c r="L2" s="15">
        <v>2775924.5</v>
      </c>
      <c r="M2" s="15">
        <v>2544388.13</v>
      </c>
      <c r="N2" s="15">
        <v>2672844.02</v>
      </c>
      <c r="O2" s="20">
        <f>SUM(C2:N2)</f>
        <v>37437613.78000001</v>
      </c>
    </row>
    <row r="3" spans="1:15" s="3" customFormat="1" ht="15.75" customHeight="1">
      <c r="A3" s="39" t="s">
        <v>12</v>
      </c>
      <c r="B3" s="39"/>
      <c r="C3" s="15">
        <v>285120</v>
      </c>
      <c r="D3" s="15">
        <v>379500</v>
      </c>
      <c r="E3" s="15">
        <v>510600</v>
      </c>
      <c r="F3" s="15">
        <v>496800</v>
      </c>
      <c r="G3" s="15">
        <v>402960</v>
      </c>
      <c r="H3" s="15">
        <v>361560</v>
      </c>
      <c r="I3" s="15">
        <v>0</v>
      </c>
      <c r="J3" s="15">
        <v>632880</v>
      </c>
      <c r="K3" s="15">
        <v>266340</v>
      </c>
      <c r="L3" s="15">
        <v>291640</v>
      </c>
      <c r="M3" s="15">
        <v>193200</v>
      </c>
      <c r="N3" s="15">
        <v>160080</v>
      </c>
      <c r="O3" s="20">
        <f aca="true" t="shared" si="0" ref="O3:O16">SUM(C3:N3)</f>
        <v>3980680</v>
      </c>
    </row>
    <row r="4" spans="1:15" s="3" customFormat="1" ht="15.75" customHeight="1">
      <c r="A4" s="39" t="s">
        <v>19</v>
      </c>
      <c r="B4" s="39"/>
      <c r="C4" s="15">
        <v>4334662.82</v>
      </c>
      <c r="D4" s="15">
        <v>6672143.32</v>
      </c>
      <c r="E4" s="15">
        <v>7472434.76</v>
      </c>
      <c r="F4" s="15">
        <v>4073733.8000000003</v>
      </c>
      <c r="G4" s="15">
        <v>5788772.399999999</v>
      </c>
      <c r="H4" s="15">
        <v>7744109.21</v>
      </c>
      <c r="I4" s="15">
        <v>10004048.549999999</v>
      </c>
      <c r="J4" s="15">
        <v>10265845.98</v>
      </c>
      <c r="K4" s="15">
        <v>5988935.04</v>
      </c>
      <c r="L4" s="15">
        <v>5631191.2</v>
      </c>
      <c r="M4" s="15">
        <v>7740937.75</v>
      </c>
      <c r="N4" s="15">
        <v>6793233.18</v>
      </c>
      <c r="O4" s="20">
        <f t="shared" si="0"/>
        <v>82510048.00999999</v>
      </c>
    </row>
    <row r="5" spans="1:15" s="3" customFormat="1" ht="15.75" customHeight="1">
      <c r="A5" s="39" t="s">
        <v>20</v>
      </c>
      <c r="B5" s="39"/>
      <c r="C5" s="15">
        <v>5467.5</v>
      </c>
      <c r="D5" s="15">
        <v>216736.1</v>
      </c>
      <c r="E5" s="15">
        <v>688792</v>
      </c>
      <c r="F5" s="15">
        <v>68845.5</v>
      </c>
      <c r="G5" s="15">
        <v>117180</v>
      </c>
      <c r="H5" s="15">
        <v>202049.21</v>
      </c>
      <c r="I5" s="15">
        <v>48790</v>
      </c>
      <c r="J5" s="15">
        <v>120845</v>
      </c>
      <c r="K5" s="15">
        <v>0</v>
      </c>
      <c r="L5" s="15">
        <v>165830</v>
      </c>
      <c r="M5" s="15">
        <v>58380</v>
      </c>
      <c r="N5" s="15">
        <v>0</v>
      </c>
      <c r="O5" s="20">
        <f t="shared" si="0"/>
        <v>1692915.31</v>
      </c>
    </row>
    <row r="6" spans="1:15" s="3" customFormat="1" ht="15.75" customHeight="1">
      <c r="A6" s="39" t="s">
        <v>79</v>
      </c>
      <c r="B6" s="39"/>
      <c r="C6" s="15">
        <v>0</v>
      </c>
      <c r="D6" s="15">
        <v>0</v>
      </c>
      <c r="E6" s="15">
        <v>48800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1251110</v>
      </c>
      <c r="N6" s="15">
        <v>0</v>
      </c>
      <c r="O6" s="20">
        <f t="shared" si="0"/>
        <v>1299910</v>
      </c>
    </row>
    <row r="7" spans="1:15" s="3" customFormat="1" ht="15.75" customHeight="1">
      <c r="A7" s="39" t="s">
        <v>80</v>
      </c>
      <c r="B7" s="39"/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517544.48</v>
      </c>
      <c r="I7" s="15">
        <v>959680.95</v>
      </c>
      <c r="J7" s="15">
        <v>0</v>
      </c>
      <c r="K7" s="15">
        <v>654188.71</v>
      </c>
      <c r="L7" s="15">
        <v>0</v>
      </c>
      <c r="M7" s="15">
        <v>0</v>
      </c>
      <c r="N7" s="15">
        <v>0</v>
      </c>
      <c r="O7" s="20">
        <f t="shared" si="0"/>
        <v>2131414.1399999997</v>
      </c>
    </row>
    <row r="8" spans="1:15" s="3" customFormat="1" ht="12.75">
      <c r="A8" s="39" t="s">
        <v>21</v>
      </c>
      <c r="B8" s="39"/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156000</v>
      </c>
      <c r="I8" s="15">
        <v>0</v>
      </c>
      <c r="J8" s="15">
        <v>57000</v>
      </c>
      <c r="K8" s="15">
        <v>0</v>
      </c>
      <c r="L8" s="15">
        <v>0</v>
      </c>
      <c r="M8" s="15">
        <v>42040</v>
      </c>
      <c r="N8" s="15">
        <v>171809.98</v>
      </c>
      <c r="O8" s="20">
        <f t="shared" si="0"/>
        <v>426849.98</v>
      </c>
    </row>
    <row r="9" spans="1:15" s="3" customFormat="1" ht="15.75" customHeight="1">
      <c r="A9" s="39" t="s">
        <v>15</v>
      </c>
      <c r="B9" s="39" t="s">
        <v>15</v>
      </c>
      <c r="C9" s="15">
        <v>245660.9</v>
      </c>
      <c r="D9" s="15">
        <v>82322.46</v>
      </c>
      <c r="E9" s="15">
        <v>129218.9</v>
      </c>
      <c r="F9" s="15">
        <v>129518.84</v>
      </c>
      <c r="G9" s="15">
        <v>129858.25</v>
      </c>
      <c r="H9" s="15">
        <v>99903.92</v>
      </c>
      <c r="I9" s="15">
        <v>148303.38</v>
      </c>
      <c r="J9" s="15">
        <v>103168.62</v>
      </c>
      <c r="K9" s="15">
        <v>129755.52</v>
      </c>
      <c r="L9" s="15">
        <v>168127.48</v>
      </c>
      <c r="M9" s="15">
        <v>129988.42</v>
      </c>
      <c r="N9" s="15">
        <v>186811.1</v>
      </c>
      <c r="O9" s="20">
        <f t="shared" si="0"/>
        <v>1682637.79</v>
      </c>
    </row>
    <row r="10" spans="1:15" s="3" customFormat="1" ht="15.75" customHeight="1">
      <c r="A10" s="39" t="s">
        <v>13</v>
      </c>
      <c r="B10" s="39"/>
      <c r="C10" s="15">
        <v>327830.53</v>
      </c>
      <c r="D10" s="15">
        <v>388154.18</v>
      </c>
      <c r="E10" s="15">
        <v>682105.9299999999</v>
      </c>
      <c r="F10" s="15">
        <v>699172.12</v>
      </c>
      <c r="G10" s="15">
        <v>867895.12</v>
      </c>
      <c r="H10" s="15">
        <v>911119.38</v>
      </c>
      <c r="I10" s="15">
        <v>821787.31</v>
      </c>
      <c r="J10" s="15">
        <v>848663.81</v>
      </c>
      <c r="K10" s="15">
        <v>894045.6000000001</v>
      </c>
      <c r="L10" s="15">
        <v>901339.3899999999</v>
      </c>
      <c r="M10" s="15">
        <v>767162.39</v>
      </c>
      <c r="N10" s="15">
        <v>1092891.09</v>
      </c>
      <c r="O10" s="20">
        <f t="shared" si="0"/>
        <v>9202166.85</v>
      </c>
    </row>
    <row r="11" spans="1:15" s="3" customFormat="1" ht="15.75" customHeight="1">
      <c r="A11" s="39" t="s">
        <v>14</v>
      </c>
      <c r="B11" s="39"/>
      <c r="C11" s="15">
        <v>177414.72</v>
      </c>
      <c r="D11" s="15">
        <v>418995.66</v>
      </c>
      <c r="E11" s="15">
        <v>430213.4</v>
      </c>
      <c r="F11" s="15">
        <v>498220.72</v>
      </c>
      <c r="G11" s="15">
        <v>1019087.79</v>
      </c>
      <c r="H11" s="15">
        <v>2305412.22</v>
      </c>
      <c r="I11" s="15">
        <v>527250.81</v>
      </c>
      <c r="J11" s="15">
        <v>476215.86</v>
      </c>
      <c r="K11" s="15">
        <v>2001668.83</v>
      </c>
      <c r="L11" s="15">
        <v>591586.68</v>
      </c>
      <c r="M11" s="15">
        <v>380895.61</v>
      </c>
      <c r="N11" s="15">
        <v>1123966.51</v>
      </c>
      <c r="O11" s="20">
        <f t="shared" si="0"/>
        <v>9950928.81</v>
      </c>
    </row>
    <row r="12" spans="1:15" s="3" customFormat="1" ht="15.75" customHeight="1">
      <c r="A12" s="39" t="s">
        <v>24</v>
      </c>
      <c r="B12" s="39"/>
      <c r="C12" s="15">
        <v>168194.07</v>
      </c>
      <c r="D12" s="15">
        <v>134125.89</v>
      </c>
      <c r="E12" s="15">
        <v>107175.14</v>
      </c>
      <c r="F12" s="15">
        <v>99051.93</v>
      </c>
      <c r="G12" s="15">
        <v>129076.18</v>
      </c>
      <c r="H12" s="15">
        <v>99051.95</v>
      </c>
      <c r="I12" s="15">
        <v>108757.48</v>
      </c>
      <c r="J12" s="15">
        <v>108565.96</v>
      </c>
      <c r="K12" s="15">
        <v>102317.84</v>
      </c>
      <c r="L12" s="15">
        <v>154657.52</v>
      </c>
      <c r="M12" s="15">
        <v>92125.49</v>
      </c>
      <c r="N12" s="15">
        <v>193982.32</v>
      </c>
      <c r="O12" s="20">
        <f t="shared" si="0"/>
        <v>1497081.77</v>
      </c>
    </row>
    <row r="13" spans="1:15" s="3" customFormat="1" ht="15.75" customHeight="1">
      <c r="A13" s="39" t="s">
        <v>16</v>
      </c>
      <c r="B13" s="39"/>
      <c r="C13" s="15">
        <v>125149.39</v>
      </c>
      <c r="D13" s="15">
        <v>172164.18</v>
      </c>
      <c r="E13" s="15">
        <v>249279.05</v>
      </c>
      <c r="F13" s="15">
        <v>148097.89</v>
      </c>
      <c r="G13" s="15">
        <v>143577.01</v>
      </c>
      <c r="H13" s="15">
        <v>128113.91</v>
      </c>
      <c r="I13" s="15">
        <v>128319.37</v>
      </c>
      <c r="J13" s="15">
        <v>88363.39</v>
      </c>
      <c r="K13" s="15">
        <v>128113.91</v>
      </c>
      <c r="L13" s="15">
        <v>129243.36</v>
      </c>
      <c r="M13" s="15">
        <v>92073.15</v>
      </c>
      <c r="N13" s="15">
        <v>222980.26</v>
      </c>
      <c r="O13" s="20">
        <f t="shared" si="0"/>
        <v>1755474.8699999999</v>
      </c>
    </row>
    <row r="14" spans="1:15" s="3" customFormat="1" ht="15.75" customHeight="1">
      <c r="A14" s="39" t="s">
        <v>49</v>
      </c>
      <c r="B14" s="39"/>
      <c r="C14" s="15">
        <v>439060.29</v>
      </c>
      <c r="D14" s="15">
        <v>517659.36</v>
      </c>
      <c r="E14" s="15">
        <v>539879.28</v>
      </c>
      <c r="F14" s="15">
        <v>952488.19</v>
      </c>
      <c r="G14" s="15">
        <v>1213602.47</v>
      </c>
      <c r="H14" s="15">
        <v>524183.12</v>
      </c>
      <c r="I14" s="15">
        <v>1019949.1300000001</v>
      </c>
      <c r="J14" s="15">
        <v>1228315.72</v>
      </c>
      <c r="K14" s="15">
        <v>621256.58</v>
      </c>
      <c r="L14" s="15">
        <v>864677.02</v>
      </c>
      <c r="M14" s="15">
        <v>1075185.03</v>
      </c>
      <c r="N14" s="15">
        <v>830653.47</v>
      </c>
      <c r="O14" s="20">
        <f t="shared" si="0"/>
        <v>9826909.66</v>
      </c>
    </row>
    <row r="15" spans="1:15" s="3" customFormat="1" ht="15.75" customHeight="1">
      <c r="A15" s="39" t="s">
        <v>17</v>
      </c>
      <c r="B15" s="39"/>
      <c r="C15" s="15">
        <v>640013.72</v>
      </c>
      <c r="D15" s="15">
        <v>1028763.71</v>
      </c>
      <c r="E15" s="15">
        <v>1194525.58</v>
      </c>
      <c r="F15" s="15">
        <v>1134519.42</v>
      </c>
      <c r="G15" s="15">
        <v>1237296.7</v>
      </c>
      <c r="H15" s="15">
        <v>1336219.4600000002</v>
      </c>
      <c r="I15" s="15">
        <v>1071201.72</v>
      </c>
      <c r="J15" s="15">
        <v>1088042.13</v>
      </c>
      <c r="K15" s="15">
        <v>1205103.01</v>
      </c>
      <c r="L15" s="15">
        <v>1259700.05</v>
      </c>
      <c r="M15" s="15">
        <v>2253491.67</v>
      </c>
      <c r="N15" s="15">
        <v>1201654.46</v>
      </c>
      <c r="O15" s="20">
        <f t="shared" si="0"/>
        <v>14650531.629999999</v>
      </c>
    </row>
    <row r="16" spans="1:15" s="3" customFormat="1" ht="15.75" customHeight="1">
      <c r="A16" s="39" t="s">
        <v>0</v>
      </c>
      <c r="B16" s="39"/>
      <c r="C16" s="15">
        <v>805635.95</v>
      </c>
      <c r="D16" s="15">
        <v>797088.06</v>
      </c>
      <c r="E16" s="15">
        <v>887860.14</v>
      </c>
      <c r="F16" s="15">
        <v>900450.1799999999</v>
      </c>
      <c r="G16" s="15">
        <v>1062580.3699999999</v>
      </c>
      <c r="H16" s="15">
        <v>939093.52</v>
      </c>
      <c r="I16" s="15">
        <v>925515.62</v>
      </c>
      <c r="J16" s="15">
        <v>1023523.8400000001</v>
      </c>
      <c r="K16" s="15">
        <v>937517.73</v>
      </c>
      <c r="L16" s="15">
        <v>855792.85</v>
      </c>
      <c r="M16" s="15">
        <v>876896.4500000001</v>
      </c>
      <c r="N16" s="15">
        <v>1032408.09</v>
      </c>
      <c r="O16" s="20">
        <f t="shared" si="0"/>
        <v>11044362.799999999</v>
      </c>
    </row>
    <row r="17" spans="1:15" s="3" customFormat="1" ht="15.75" customHeight="1">
      <c r="A17" s="19"/>
      <c r="B17" s="19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20"/>
    </row>
    <row r="18" spans="1:15" s="3" customFormat="1" ht="15.75" customHeight="1">
      <c r="A18" s="41" t="s">
        <v>22</v>
      </c>
      <c r="B18" s="41"/>
      <c r="C18" s="12">
        <f aca="true" t="shared" si="1" ref="C18:N18">SUM(C1:C17)</f>
        <v>10256250.15</v>
      </c>
      <c r="D18" s="12">
        <f t="shared" si="1"/>
        <v>13534931.42</v>
      </c>
      <c r="E18" s="12">
        <f t="shared" si="1"/>
        <v>17799232.770000003</v>
      </c>
      <c r="F18" s="12">
        <f t="shared" si="1"/>
        <v>12589584.75</v>
      </c>
      <c r="G18" s="12">
        <f t="shared" si="1"/>
        <v>15197103.179999998</v>
      </c>
      <c r="H18" s="12">
        <f t="shared" si="1"/>
        <v>19624702.000000004</v>
      </c>
      <c r="I18" s="12">
        <f t="shared" si="1"/>
        <v>18638697.35</v>
      </c>
      <c r="J18" s="12">
        <f t="shared" si="1"/>
        <v>18789238.82</v>
      </c>
      <c r="K18" s="12">
        <f t="shared" si="1"/>
        <v>15688886.34</v>
      </c>
      <c r="L18" s="12">
        <f t="shared" si="1"/>
        <v>13789710.049999999</v>
      </c>
      <c r="M18" s="12">
        <f t="shared" si="1"/>
        <v>17497874.09</v>
      </c>
      <c r="N18" s="12">
        <f t="shared" si="1"/>
        <v>15683314.48</v>
      </c>
      <c r="O18" s="12"/>
    </row>
    <row r="19" spans="1:15" s="4" customFormat="1" ht="19.5" customHeight="1">
      <c r="A19" s="5"/>
      <c r="B19" s="5"/>
      <c r="C19" s="8"/>
      <c r="D19" s="5"/>
      <c r="E19" s="5"/>
      <c r="F19" s="5"/>
      <c r="G19" s="6"/>
      <c r="H19" s="5"/>
      <c r="I19" s="13"/>
      <c r="J19" s="5"/>
      <c r="K19" s="5"/>
      <c r="L19" s="37" t="s">
        <v>27</v>
      </c>
      <c r="M19" s="38"/>
      <c r="N19" s="17"/>
      <c r="O19" s="7">
        <f>SUM(O2:O18)</f>
        <v>189089525.40000004</v>
      </c>
    </row>
    <row r="20" spans="12:13" ht="11.25">
      <c r="L20"/>
      <c r="M20"/>
    </row>
    <row r="21" spans="12:13" ht="11.25">
      <c r="L21"/>
      <c r="M21"/>
    </row>
    <row r="22" spans="12:13" ht="11.25">
      <c r="L22"/>
      <c r="M22"/>
    </row>
    <row r="23" spans="12:13" ht="11.25">
      <c r="L23"/>
      <c r="M23"/>
    </row>
    <row r="24" spans="12:13" ht="11.25">
      <c r="L24" s="9"/>
      <c r="M24"/>
    </row>
    <row r="25" ht="11.25">
      <c r="M25"/>
    </row>
    <row r="26" ht="11.25">
      <c r="M26"/>
    </row>
    <row r="27" ht="11.25">
      <c r="M27"/>
    </row>
    <row r="28" ht="11.25">
      <c r="M28"/>
    </row>
    <row r="29" ht="11.25">
      <c r="M29"/>
    </row>
    <row r="30" ht="11.25">
      <c r="M30"/>
    </row>
    <row r="31" ht="11.25">
      <c r="M31"/>
    </row>
  </sheetData>
  <sheetProtection/>
  <mergeCells count="18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8:B18"/>
    <mergeCell ref="L19:M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Kapitulskaya</dc:creator>
  <cp:keywords/>
  <dc:description/>
  <cp:lastModifiedBy>Olga Kapitulskaya</cp:lastModifiedBy>
  <cp:lastPrinted>2018-05-10T07:09:47Z</cp:lastPrinted>
  <dcterms:created xsi:type="dcterms:W3CDTF">2018-05-10T07:09:47Z</dcterms:created>
  <dcterms:modified xsi:type="dcterms:W3CDTF">2023-06-06T12:54:22Z</dcterms:modified>
  <cp:category/>
  <cp:version/>
  <cp:contentType/>
  <cp:contentStatus/>
  <cp:revision>1</cp:revision>
</cp:coreProperties>
</file>